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4837BA0-65D6-932C-5D65-3B800EBDC722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G0080779\OneDrive - Sabre\Documents\Misc\Judge\"/>
    </mc:Choice>
  </mc:AlternateContent>
  <xr:revisionPtr revIDLastSave="29" documentId="11_348DD082013969646022217471B2A1F7FD9F7690" xr6:coauthVersionLast="44" xr6:coauthVersionMax="44" xr10:uidLastSave="{03C317B0-0B95-4577-AD0D-2BCB2BD3E4CC}"/>
  <bookViews>
    <workbookView xWindow="-120" yWindow="-120" windowWidth="34080" windowHeight="22350" xr2:uid="{00000000-000D-0000-FFFF-FFFF00000000}"/>
  </bookViews>
  <sheets>
    <sheet name="Meet Ref Master Worksheet" sheetId="1" r:id="rId1"/>
    <sheet name="Daily Hour Calculator" sheetId="4" r:id="rId2"/>
    <sheet name="Sample" sheetId="6" r:id="rId3"/>
    <sheet name="Rates" sheetId="2" r:id="rId4"/>
  </sheets>
  <definedNames>
    <definedName name="_xlnm.Print_Area" localSheetId="2">Sample!$A$1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1" l="1"/>
  <c r="I9" i="1" s="1"/>
  <c r="D9" i="1"/>
  <c r="F9" i="1" s="1"/>
  <c r="Q9" i="1" s="1"/>
  <c r="H8" i="1"/>
  <c r="I8" i="1" s="1"/>
  <c r="D8" i="1"/>
  <c r="F8" i="1" s="1"/>
  <c r="Q8" i="1" s="1"/>
  <c r="H43" i="1"/>
  <c r="I43" i="1" s="1"/>
  <c r="D43" i="1"/>
  <c r="F43" i="1" s="1"/>
  <c r="Q43" i="1" s="1"/>
  <c r="H42" i="1"/>
  <c r="I42" i="1" s="1"/>
  <c r="D42" i="1"/>
  <c r="F42" i="1" s="1"/>
  <c r="Q42" i="1" s="1"/>
  <c r="H22" i="1"/>
  <c r="I22" i="1" s="1"/>
  <c r="D22" i="1"/>
  <c r="F22" i="1" s="1"/>
  <c r="Q22" i="1" s="1"/>
  <c r="H21" i="1"/>
  <c r="I21" i="1" s="1"/>
  <c r="D21" i="1"/>
  <c r="F21" i="1" s="1"/>
  <c r="Q21" i="1" s="1"/>
  <c r="H20" i="1"/>
  <c r="I20" i="1" s="1"/>
  <c r="D20" i="1"/>
  <c r="F20" i="1" s="1"/>
  <c r="Q20" i="1" s="1"/>
  <c r="H19" i="1"/>
  <c r="I19" i="1" s="1"/>
  <c r="D19" i="1"/>
  <c r="F19" i="1" s="1"/>
  <c r="Q19" i="1" s="1"/>
  <c r="H18" i="1"/>
  <c r="I18" i="1" s="1"/>
  <c r="D18" i="1"/>
  <c r="F18" i="1" s="1"/>
  <c r="H17" i="1"/>
  <c r="I17" i="1" s="1"/>
  <c r="D17" i="1"/>
  <c r="F17" i="1" s="1"/>
  <c r="Q17" i="1" s="1"/>
  <c r="H16" i="1"/>
  <c r="I16" i="1" s="1"/>
  <c r="D16" i="1"/>
  <c r="F16" i="1" s="1"/>
  <c r="H15" i="1"/>
  <c r="I15" i="1" s="1"/>
  <c r="D15" i="1"/>
  <c r="F15" i="1" s="1"/>
  <c r="H14" i="1"/>
  <c r="I14" i="1" s="1"/>
  <c r="D14" i="1"/>
  <c r="F14" i="1" s="1"/>
  <c r="Q14" i="1" s="1"/>
  <c r="H13" i="1"/>
  <c r="I13" i="1" s="1"/>
  <c r="D13" i="1"/>
  <c r="F13" i="1" s="1"/>
  <c r="H48" i="1"/>
  <c r="I48" i="1" s="1"/>
  <c r="D48" i="1"/>
  <c r="F48" i="1" s="1"/>
  <c r="H47" i="1"/>
  <c r="I47" i="1" s="1"/>
  <c r="D47" i="1"/>
  <c r="F47" i="1" s="1"/>
  <c r="H46" i="1"/>
  <c r="I46" i="1" s="1"/>
  <c r="D46" i="1"/>
  <c r="F46" i="1" s="1"/>
  <c r="Q46" i="1" s="1"/>
  <c r="H45" i="1"/>
  <c r="I45" i="1" s="1"/>
  <c r="D45" i="1"/>
  <c r="F45" i="1" s="1"/>
  <c r="H44" i="1"/>
  <c r="I44" i="1" s="1"/>
  <c r="D44" i="1"/>
  <c r="F44" i="1" s="1"/>
  <c r="H41" i="1"/>
  <c r="I41" i="1" s="1"/>
  <c r="D41" i="1"/>
  <c r="F41" i="1" s="1"/>
  <c r="H40" i="1"/>
  <c r="I40" i="1" s="1"/>
  <c r="D40" i="1"/>
  <c r="F40" i="1" s="1"/>
  <c r="H39" i="1"/>
  <c r="I39" i="1" s="1"/>
  <c r="D39" i="1"/>
  <c r="F39" i="1" s="1"/>
  <c r="H38" i="1"/>
  <c r="I38" i="1" s="1"/>
  <c r="D38" i="1"/>
  <c r="F38" i="1" s="1"/>
  <c r="H37" i="1"/>
  <c r="I37" i="1" s="1"/>
  <c r="D37" i="1"/>
  <c r="F37" i="1" s="1"/>
  <c r="H36" i="1"/>
  <c r="I36" i="1" s="1"/>
  <c r="D36" i="1"/>
  <c r="F36" i="1" s="1"/>
  <c r="Q36" i="1" s="1"/>
  <c r="H35" i="1"/>
  <c r="I35" i="1" s="1"/>
  <c r="D35" i="1"/>
  <c r="F35" i="1" s="1"/>
  <c r="H34" i="1"/>
  <c r="I34" i="1" s="1"/>
  <c r="D34" i="1"/>
  <c r="F34" i="1" s="1"/>
  <c r="H33" i="1"/>
  <c r="I33" i="1" s="1"/>
  <c r="D33" i="1"/>
  <c r="F33" i="1" s="1"/>
  <c r="H32" i="1"/>
  <c r="I32" i="1" s="1"/>
  <c r="D32" i="1"/>
  <c r="F32" i="1" s="1"/>
  <c r="H31" i="1"/>
  <c r="I31" i="1" s="1"/>
  <c r="D31" i="1"/>
  <c r="F31" i="1" s="1"/>
  <c r="H51" i="1"/>
  <c r="I51" i="1" s="1"/>
  <c r="D51" i="1"/>
  <c r="F51" i="1" s="1"/>
  <c r="H50" i="1"/>
  <c r="I50" i="1" s="1"/>
  <c r="D50" i="1"/>
  <c r="F50" i="1" s="1"/>
  <c r="H49" i="1"/>
  <c r="I49" i="1" s="1"/>
  <c r="D49" i="1"/>
  <c r="F49" i="1" s="1"/>
  <c r="H30" i="1"/>
  <c r="I30" i="1" s="1"/>
  <c r="D30" i="1"/>
  <c r="F30" i="1" s="1"/>
  <c r="H29" i="1"/>
  <c r="I29" i="1" s="1"/>
  <c r="D29" i="1"/>
  <c r="F29" i="1" s="1"/>
  <c r="H28" i="1"/>
  <c r="I28" i="1" s="1"/>
  <c r="D28" i="1"/>
  <c r="F28" i="1" s="1"/>
  <c r="H27" i="1"/>
  <c r="I27" i="1" s="1"/>
  <c r="D27" i="1"/>
  <c r="F27" i="1" s="1"/>
  <c r="H26" i="1"/>
  <c r="I26" i="1" s="1"/>
  <c r="D26" i="1"/>
  <c r="F26" i="1" s="1"/>
  <c r="H25" i="1"/>
  <c r="I25" i="1" s="1"/>
  <c r="D25" i="1"/>
  <c r="F25" i="1" s="1"/>
  <c r="H24" i="1"/>
  <c r="I24" i="1" s="1"/>
  <c r="D24" i="1"/>
  <c r="F24" i="1" s="1"/>
  <c r="H23" i="1"/>
  <c r="I23" i="1" s="1"/>
  <c r="D23" i="1"/>
  <c r="F23" i="1" s="1"/>
  <c r="H12" i="1"/>
  <c r="I12" i="1" s="1"/>
  <c r="D12" i="1"/>
  <c r="F12" i="1" s="1"/>
  <c r="H11" i="1"/>
  <c r="I11" i="1" s="1"/>
  <c r="D11" i="1"/>
  <c r="F11" i="1" s="1"/>
  <c r="H10" i="1"/>
  <c r="I10" i="1" s="1"/>
  <c r="D10" i="1"/>
  <c r="F10" i="1" s="1"/>
  <c r="H7" i="1"/>
  <c r="I7" i="1" s="1"/>
  <c r="D7" i="1"/>
  <c r="F7" i="1" s="1"/>
  <c r="Q15" i="1" l="1"/>
  <c r="Q35" i="1"/>
  <c r="Q45" i="1"/>
  <c r="Q13" i="1"/>
  <c r="Q28" i="1"/>
  <c r="Q50" i="1"/>
  <c r="Q18" i="1"/>
  <c r="Q11" i="1"/>
  <c r="Q51" i="1"/>
  <c r="Q16" i="1"/>
  <c r="Q23" i="1"/>
  <c r="Q47" i="1"/>
  <c r="Q31" i="1"/>
  <c r="Q44" i="1"/>
  <c r="Q48" i="1"/>
  <c r="Q33" i="1"/>
  <c r="Q38" i="1"/>
  <c r="Q41" i="1"/>
  <c r="Q30" i="1"/>
  <c r="Q39" i="1"/>
  <c r="Q40" i="1"/>
  <c r="Q37" i="1"/>
  <c r="Q32" i="1"/>
  <c r="Q26" i="1"/>
  <c r="Q34" i="1"/>
  <c r="Q24" i="1"/>
  <c r="Q29" i="1"/>
  <c r="Q10" i="1"/>
  <c r="Q25" i="1"/>
  <c r="Q12" i="1"/>
  <c r="Q7" i="1"/>
  <c r="Q49" i="1"/>
  <c r="Q27" i="1"/>
  <c r="D12" i="4"/>
  <c r="E12" i="4"/>
  <c r="F12" i="4"/>
  <c r="C12" i="4"/>
  <c r="D9" i="4"/>
  <c r="D10" i="4" s="1"/>
  <c r="E9" i="4"/>
  <c r="E13" i="4" s="1"/>
  <c r="F9" i="4"/>
  <c r="F13" i="4" s="1"/>
  <c r="C9" i="4"/>
  <c r="C10" i="4" s="1"/>
  <c r="F10" i="4" l="1"/>
  <c r="E10" i="4"/>
  <c r="D13" i="4"/>
  <c r="C13" i="4"/>
  <c r="H23" i="6" l="1"/>
  <c r="I23" i="6" s="1"/>
  <c r="D23" i="6"/>
  <c r="F23" i="6" s="1"/>
  <c r="H22" i="6"/>
  <c r="I22" i="6" s="1"/>
  <c r="D22" i="6"/>
  <c r="F22" i="6" s="1"/>
  <c r="H21" i="6"/>
  <c r="I21" i="6" s="1"/>
  <c r="D21" i="6"/>
  <c r="F21" i="6" s="1"/>
  <c r="H20" i="6"/>
  <c r="I20" i="6" s="1"/>
  <c r="D20" i="6"/>
  <c r="F20" i="6" s="1"/>
  <c r="H19" i="6"/>
  <c r="I19" i="6" s="1"/>
  <c r="D19" i="6"/>
  <c r="F19" i="6" s="1"/>
  <c r="H18" i="6"/>
  <c r="I18" i="6" s="1"/>
  <c r="D18" i="6"/>
  <c r="F18" i="6" s="1"/>
  <c r="H17" i="6"/>
  <c r="I17" i="6" s="1"/>
  <c r="D17" i="6"/>
  <c r="F17" i="6" s="1"/>
  <c r="H16" i="6"/>
  <c r="I16" i="6" s="1"/>
  <c r="D16" i="6"/>
  <c r="F16" i="6" s="1"/>
  <c r="H15" i="6"/>
  <c r="I15" i="6" s="1"/>
  <c r="D15" i="6"/>
  <c r="F15" i="6" s="1"/>
  <c r="H14" i="6"/>
  <c r="I14" i="6" s="1"/>
  <c r="D14" i="6"/>
  <c r="F14" i="6" s="1"/>
  <c r="H13" i="6"/>
  <c r="I13" i="6" s="1"/>
  <c r="D13" i="6"/>
  <c r="F13" i="6" s="1"/>
  <c r="H12" i="6"/>
  <c r="I12" i="6" s="1"/>
  <c r="D12" i="6"/>
  <c r="F12" i="6" s="1"/>
  <c r="H11" i="6"/>
  <c r="I11" i="6" s="1"/>
  <c r="D11" i="6"/>
  <c r="F11" i="6" s="1"/>
  <c r="H10" i="6"/>
  <c r="I10" i="6" s="1"/>
  <c r="D10" i="6"/>
  <c r="F10" i="6" s="1"/>
  <c r="H9" i="6"/>
  <c r="I9" i="6" s="1"/>
  <c r="D9" i="6"/>
  <c r="F9" i="6" s="1"/>
  <c r="H8" i="6"/>
  <c r="I8" i="6" s="1"/>
  <c r="D8" i="6"/>
  <c r="F8" i="6" s="1"/>
  <c r="H7" i="6"/>
  <c r="I7" i="6" s="1"/>
  <c r="D7" i="6"/>
  <c r="F7" i="6" s="1"/>
  <c r="Q8" i="6" l="1"/>
  <c r="Q10" i="6"/>
  <c r="Q22" i="6"/>
  <c r="Q7" i="6"/>
  <c r="Q11" i="6"/>
  <c r="Q23" i="6"/>
  <c r="Q12" i="6"/>
  <c r="Q20" i="6"/>
  <c r="Q13" i="6"/>
  <c r="Q17" i="6"/>
  <c r="Q21" i="6"/>
  <c r="Q15" i="6"/>
  <c r="Q19" i="6"/>
  <c r="Q14" i="6"/>
  <c r="Q16" i="6"/>
  <c r="Q18" i="6"/>
  <c r="Q9" i="6"/>
  <c r="I3" i="6" l="1"/>
  <c r="L3" i="6" l="1"/>
  <c r="L2" i="1"/>
  <c r="I2" i="1"/>
  <c r="I3" i="1"/>
  <c r="L3" i="1" l="1"/>
  <c r="C14" i="4" l="1"/>
  <c r="O3" i="1" s="1"/>
  <c r="H52" i="1" l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D54" i="1"/>
  <c r="F54" i="1" s="1"/>
  <c r="D58" i="1"/>
  <c r="F58" i="1" s="1"/>
  <c r="D52" i="1"/>
  <c r="F52" i="1" s="1"/>
  <c r="Q52" i="1" s="1"/>
  <c r="D53" i="1"/>
  <c r="F53" i="1" s="1"/>
  <c r="Q53" i="1" s="1"/>
  <c r="D55" i="1"/>
  <c r="F55" i="1" s="1"/>
  <c r="D56" i="1"/>
  <c r="F56" i="1" s="1"/>
  <c r="Q56" i="1" s="1"/>
  <c r="D57" i="1"/>
  <c r="F57" i="1" s="1"/>
  <c r="D59" i="1"/>
  <c r="F59" i="1" s="1"/>
  <c r="D60" i="1"/>
  <c r="F60" i="1" s="1"/>
  <c r="Q60" i="1" s="1"/>
  <c r="D61" i="1"/>
  <c r="F61" i="1" s="1"/>
  <c r="D62" i="1"/>
  <c r="F62" i="1" s="1"/>
  <c r="D63" i="1"/>
  <c r="F63" i="1" s="1"/>
  <c r="D64" i="1"/>
  <c r="F64" i="1" s="1"/>
  <c r="Q64" i="1" s="1"/>
  <c r="D65" i="1"/>
  <c r="F65" i="1" s="1"/>
  <c r="D66" i="1"/>
  <c r="F66" i="1" s="1"/>
  <c r="Q58" i="1" l="1"/>
  <c r="Q57" i="1"/>
  <c r="Q65" i="1"/>
  <c r="Q61" i="1"/>
  <c r="Q55" i="1"/>
  <c r="Q63" i="1"/>
  <c r="Q59" i="1"/>
  <c r="Q54" i="1"/>
  <c r="Q66" i="1"/>
  <c r="Q62" i="1"/>
</calcChain>
</file>

<file path=xl/sharedStrings.xml><?xml version="1.0" encoding="utf-8"?>
<sst xmlns="http://schemas.openxmlformats.org/spreadsheetml/2006/main" count="154" uniqueCount="85">
  <si>
    <t>LOCATION:</t>
  </si>
  <si>
    <t>Name</t>
  </si>
  <si>
    <t>Rating</t>
  </si>
  <si>
    <t>Miles</t>
  </si>
  <si>
    <t>TOTAL</t>
  </si>
  <si>
    <t>Brevet</t>
  </si>
  <si>
    <t>National</t>
  </si>
  <si>
    <t>Rate</t>
  </si>
  <si>
    <t>4/5 + 6/7/8</t>
  </si>
  <si>
    <t>6/7/8</t>
  </si>
  <si>
    <t>4/5</t>
  </si>
  <si>
    <t>Mileage</t>
  </si>
  <si>
    <t>IRS rate</t>
  </si>
  <si>
    <t>Fees
Calc'd</t>
  </si>
  <si>
    <t>Milage
Calc'd</t>
  </si>
  <si>
    <t>START DATE:</t>
  </si>
  <si>
    <t>END DATE:</t>
  </si>
  <si>
    <t>Enter Value</t>
  </si>
  <si>
    <t>Select from
drop-down list</t>
  </si>
  <si>
    <t>Auto-populated</t>
  </si>
  <si>
    <t>Auto-
calculated</t>
  </si>
  <si>
    <t xml:space="preserve">Hrs
</t>
  </si>
  <si>
    <t>Bugs Bunny</t>
  </si>
  <si>
    <t>Daffy Duck</t>
  </si>
  <si>
    <t>Tweety</t>
  </si>
  <si>
    <t>Sylvester</t>
  </si>
  <si>
    <t>Tasmanian Devil</t>
  </si>
  <si>
    <t>Porky Pig</t>
  </si>
  <si>
    <t>Elmer Fudd</t>
  </si>
  <si>
    <t>Yosemite Sam</t>
  </si>
  <si>
    <t>Instruc-tions</t>
  </si>
  <si>
    <t>Nbr</t>
  </si>
  <si>
    <t>Report Time:</t>
  </si>
  <si>
    <t>End Time:</t>
  </si>
  <si>
    <r>
      <t xml:space="preserve">Tolls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</si>
  <si>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Misc.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</si>
  <si>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CJ/MR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</si>
  <si>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Meals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</si>
  <si>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Airfare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</si>
  <si>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Parking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</si>
  <si>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t>Format:</t>
  </si>
  <si>
    <t>Number of Breaks Taken:</t>
  </si>
  <si>
    <t>TOTAL HOURS:</t>
  </si>
  <si>
    <t>Total Time:</t>
  </si>
  <si>
    <t>Break Time Hours:</t>
  </si>
  <si>
    <t>Total Hours per day:</t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</si>
  <si>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(TTL Time - Break Time)</t>
    </r>
  </si>
  <si>
    <r>
      <t>Auto-calculated</t>
    </r>
    <r>
      <rPr>
        <sz val="11"/>
        <rFont val="Calibri"/>
        <family val="2"/>
        <scheme val="minor"/>
      </rPr>
      <t xml:space="preserve"> (End Time - Report Time)</t>
    </r>
  </si>
  <si>
    <r>
      <t>Auto-calculated</t>
    </r>
    <r>
      <rPr>
        <sz val="11"/>
        <rFont val="Calibri"/>
        <family val="2"/>
        <scheme val="minor"/>
      </rPr>
      <t xml:space="preserve"> (rounded to the nearest half hour)</t>
    </r>
  </si>
  <si>
    <t>Rounded Total Time:</t>
  </si>
  <si>
    <t>MEET NAME:</t>
  </si>
  <si>
    <t>Marvin the Martian</t>
  </si>
  <si>
    <t>Enter the start and end times per USAG rules.</t>
  </si>
  <si>
    <t>Instructions:</t>
  </si>
  <si>
    <t>Foghorn Leghorn</t>
  </si>
  <si>
    <t>Pepé Le Pew</t>
  </si>
  <si>
    <t>Granny</t>
  </si>
  <si>
    <t>Michigan J. Frog</t>
  </si>
  <si>
    <t>Speedy González</t>
  </si>
  <si>
    <t>Henery Hawk</t>
  </si>
  <si>
    <t>Charlie Dog</t>
  </si>
  <si>
    <r>
      <t xml:space="preserve">Late Amt
(subtr </t>
    </r>
    <r>
      <rPr>
        <b/>
        <sz val="11"/>
        <color rgb="FFFF0000"/>
        <rFont val="Calibri"/>
        <family val="2"/>
        <scheme val="minor"/>
      </rPr>
      <t>#</t>
    </r>
    <r>
      <rPr>
        <sz val="11"/>
        <color rgb="FFFF0000"/>
        <rFont val="Calibri"/>
        <family val="2"/>
        <scheme val="minor"/>
      </rPr>
      <t xml:space="preserve"> -</t>
    </r>
    <r>
      <rPr>
        <b/>
        <sz val="11"/>
        <color rgb="FF002060"/>
        <rFont val="Calibri"/>
        <family val="2"/>
        <scheme val="minor"/>
      </rPr>
      <t>)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</si>
  <si>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Decimal Hours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</si>
  <si>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Miles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</si>
  <si>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Dollars</t>
    </r>
  </si>
  <si>
    <t>123 Main St.</t>
  </si>
  <si>
    <t>Anytown, USA</t>
  </si>
  <si>
    <t>Track 1</t>
  </si>
  <si>
    <t>Track 2</t>
  </si>
  <si>
    <t>Track 3</t>
  </si>
  <si>
    <t>Track 4</t>
  </si>
  <si>
    <t>TOTAL HOURS TRACK 1:</t>
  </si>
  <si>
    <t>TOTAL HOURS TRACK 2:</t>
  </si>
  <si>
    <t>TOTAL HOURS TRACK 3:</t>
  </si>
  <si>
    <t>TOTAL HOURS TRACK 4:</t>
  </si>
  <si>
    <t>Wile E. Coyote</t>
  </si>
  <si>
    <t>Acme Adventures Gymnastics Meet</t>
  </si>
  <si>
    <r>
      <rPr>
        <b/>
        <sz val="11"/>
        <rFont val="Calibri"/>
        <family val="2"/>
        <scheme val="minor"/>
      </rPr>
      <t>12-hr clock:</t>
    </r>
    <r>
      <rPr>
        <sz val="11"/>
        <rFont val="Calibri"/>
        <family val="2"/>
        <scheme val="minor"/>
      </rPr>
      <t xml:space="preserve"> e.g., 7:50 AM or 8:30 PM | </t>
    </r>
    <r>
      <rPr>
        <b/>
        <sz val="11"/>
        <rFont val="Calibri"/>
        <family val="2"/>
        <scheme val="minor"/>
      </rPr>
      <t>24-hr clock:</t>
    </r>
    <r>
      <rPr>
        <sz val="11"/>
        <rFont val="Calibri"/>
        <family val="2"/>
        <scheme val="minor"/>
      </rPr>
      <t xml:space="preserve"> 20:30</t>
    </r>
  </si>
  <si>
    <t>Total Paid Time: Calc'd (Track 1+2+3+4)</t>
  </si>
  <si>
    <r>
      <rPr>
        <b/>
        <sz val="11"/>
        <rFont val="Calibri"/>
        <family val="2"/>
        <scheme val="minor"/>
      </rPr>
      <t>Whole number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&lt;or&gt; 0</t>
    </r>
    <r>
      <rPr>
        <sz val="11"/>
        <rFont val="Calibri"/>
        <family val="2"/>
        <scheme val="minor"/>
      </rPr>
      <t xml:space="preserve"> if one </t>
    </r>
    <r>
      <rPr>
        <b/>
        <sz val="11"/>
        <color rgb="FFFF0000"/>
        <rFont val="Calibri"/>
        <family val="2"/>
        <scheme val="minor"/>
      </rPr>
      <t>meal</t>
    </r>
    <r>
      <rPr>
        <sz val="11"/>
        <rFont val="Calibri"/>
        <family val="2"/>
        <scheme val="minor"/>
      </rPr>
      <t xml:space="preserve"> break &lt; 30 minutes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</si>
  <si>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(# of Breaks * :30) </t>
    </r>
    <r>
      <rPr>
        <b/>
        <sz val="11"/>
        <rFont val="Calibri"/>
        <family val="2"/>
        <scheme val="minor"/>
      </rPr>
      <t>Max = 1:00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</si>
  <si>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(Sum of All Tracks)</t>
    </r>
  </si>
  <si>
    <t>Enter the number of breaks taken. If 1 meal break was less than 30 minutes, enter 0.</t>
  </si>
  <si>
    <t>The totals will be populated at the top of the main page. Use these to enter each judge's total hours in the master worksheet.</t>
  </si>
  <si>
    <t>BBC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</si>
</sst>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yyyy\-mm\-dd"/>
    <numFmt numFmtId="166" formatCode="_(* #,##0.0_);_(* \(#,##0.0\);_(* &quot;-&quot;?_);_(@_)"/>
    <numFmt numFmtId="167" formatCode="0.0"/>
    <numFmt numFmtId="168" formatCode="[$-409]h:mm\ AM/PM;@"/>
    <numFmt numFmtId="169" formatCode="[h]:mm"/>
  </numFmts>
  <fonts count="1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u/>
      <sz val="12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C9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1" fillId="2" borderId="0" xfId="0" applyFont="1" applyFill="1"/>
    <xf numFmtId="0" fontId="0" fillId="0" borderId="0" xfId="0" applyAlignment="1" applyProtection="1">
      <alignment vertical="top"/>
    </xf>
    <xf numFmtId="164" fontId="0" fillId="0" borderId="0" xfId="0" applyNumberFormat="1" applyProtection="1"/>
    <xf numFmtId="0" fontId="2" fillId="3" borderId="0" xfId="0" applyFont="1" applyFill="1" applyAlignment="1" applyProtection="1">
      <alignment vertical="top"/>
    </xf>
    <xf numFmtId="8" fontId="0" fillId="0" borderId="0" xfId="0" applyNumberFormat="1" applyAlignment="1" applyProtection="1">
      <alignment horizontal="right" vertical="top"/>
    </xf>
    <xf numFmtId="8" fontId="0" fillId="0" borderId="0" xfId="0" quotePrefix="1" applyNumberFormat="1" applyAlignment="1" applyProtection="1">
      <alignment horizontal="right" vertical="top"/>
    </xf>
    <xf numFmtId="0" fontId="2" fillId="3" borderId="0" xfId="0" applyFont="1" applyFill="1" applyAlignment="1" applyProtection="1">
      <alignment vertical="top" wrapText="1"/>
    </xf>
    <xf numFmtId="0" fontId="1" fillId="2" borderId="0" xfId="0" applyFont="1" applyFill="1" applyAlignment="1" applyProtection="1">
      <alignment vertical="top" wrapText="1"/>
    </xf>
    <xf numFmtId="0" fontId="4" fillId="0" borderId="0" xfId="0" applyFont="1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0" fillId="0" borderId="0" xfId="0" quotePrefix="1" applyAlignment="1" applyProtection="1">
      <alignment horizontal="center" vertical="top"/>
    </xf>
    <xf numFmtId="16" fontId="0" fillId="0" borderId="0" xfId="0" quotePrefix="1" applyNumberFormat="1" applyAlignment="1" applyProtection="1">
      <alignment horizontal="center" vertical="top"/>
    </xf>
    <xf numFmtId="44" fontId="0" fillId="5" borderId="0" xfId="0" applyNumberFormat="1" applyFill="1" applyAlignment="1" applyProtection="1">
      <alignment vertical="top"/>
    </xf>
    <xf numFmtId="44" fontId="3" fillId="5" borderId="0" xfId="0" applyNumberFormat="1" applyFont="1" applyFill="1" applyAlignment="1" applyProtection="1">
      <alignment vertical="top"/>
    </xf>
    <xf numFmtId="0" fontId="6" fillId="6" borderId="0" xfId="0" applyFont="1" applyFill="1" applyAlignment="1" applyProtection="1">
      <alignment vertical="top" wrapText="1"/>
    </xf>
    <xf numFmtId="0" fontId="2" fillId="3" borderId="1" xfId="0" applyFont="1" applyFill="1" applyBorder="1" applyAlignment="1" applyProtection="1">
      <alignment vertical="top"/>
    </xf>
    <xf numFmtId="0" fontId="2" fillId="3" borderId="2" xfId="0" applyFont="1" applyFill="1" applyBorder="1" applyAlignment="1" applyProtection="1">
      <alignment vertical="top" wrapText="1"/>
    </xf>
    <xf numFmtId="0" fontId="2" fillId="3" borderId="3" xfId="0" applyFont="1" applyFill="1" applyBorder="1" applyAlignment="1" applyProtection="1">
      <alignment vertical="top"/>
    </xf>
    <xf numFmtId="0" fontId="0" fillId="0" borderId="6" xfId="0" applyBorder="1" applyAlignment="1" applyProtection="1">
      <alignment vertical="top"/>
      <protection locked="0"/>
    </xf>
    <xf numFmtId="0" fontId="0" fillId="7" borderId="6" xfId="0" applyFill="1" applyBorder="1" applyAlignment="1" applyProtection="1">
      <alignment vertical="top"/>
      <protection locked="0"/>
    </xf>
    <xf numFmtId="0" fontId="0" fillId="4" borderId="6" xfId="0" applyFill="1" applyBorder="1" applyAlignment="1" applyProtection="1">
      <alignment horizontal="left" vertical="top"/>
      <protection locked="0"/>
    </xf>
    <xf numFmtId="166" fontId="0" fillId="0" borderId="6" xfId="0" applyNumberFormat="1" applyBorder="1" applyAlignment="1" applyProtection="1">
      <alignment horizontal="right" vertical="top"/>
      <protection locked="0"/>
    </xf>
    <xf numFmtId="166" fontId="0" fillId="7" borderId="6" xfId="0" applyNumberFormat="1" applyFill="1" applyBorder="1" applyAlignment="1" applyProtection="1">
      <alignment horizontal="right" vertical="top"/>
      <protection locked="0"/>
    </xf>
    <xf numFmtId="167" fontId="0" fillId="0" borderId="6" xfId="0" applyNumberFormat="1" applyBorder="1" applyAlignment="1" applyProtection="1">
      <alignment horizontal="right" vertical="top"/>
      <protection locked="0"/>
    </xf>
    <xf numFmtId="167" fontId="0" fillId="7" borderId="6" xfId="0" applyNumberFormat="1" applyFill="1" applyBorder="1" applyAlignment="1" applyProtection="1">
      <alignment horizontal="right" vertical="top"/>
      <protection locked="0"/>
    </xf>
    <xf numFmtId="165" fontId="0" fillId="0" borderId="6" xfId="0" applyNumberFormat="1" applyBorder="1" applyAlignment="1" applyProtection="1">
      <alignment vertical="top"/>
      <protection locked="0"/>
    </xf>
    <xf numFmtId="0" fontId="12" fillId="6" borderId="5" xfId="0" applyFont="1" applyFill="1" applyBorder="1" applyAlignment="1" applyProtection="1">
      <alignment vertical="top" wrapText="1"/>
    </xf>
    <xf numFmtId="168" fontId="0" fillId="0" borderId="6" xfId="0" applyNumberFormat="1" applyBorder="1" applyAlignment="1" applyProtection="1">
      <alignment horizontal="right" vertical="top"/>
      <protection locked="0"/>
    </xf>
    <xf numFmtId="1" fontId="0" fillId="0" borderId="6" xfId="0" applyNumberFormat="1" applyBorder="1" applyAlignment="1" applyProtection="1">
      <alignment horizontal="right" vertical="top"/>
      <protection locked="0"/>
    </xf>
    <xf numFmtId="2" fontId="7" fillId="0" borderId="6" xfId="0" applyNumberFormat="1" applyFont="1" applyBorder="1" applyAlignment="1" applyProtection="1">
      <alignment horizontal="right" vertical="top"/>
      <protection locked="0"/>
    </xf>
    <xf numFmtId="2" fontId="7" fillId="7" borderId="6" xfId="0" applyNumberFormat="1" applyFont="1" applyFill="1" applyBorder="1" applyAlignment="1" applyProtection="1">
      <alignment horizontal="right" vertical="top"/>
      <protection locked="0"/>
    </xf>
    <xf numFmtId="0" fontId="2" fillId="3" borderId="9" xfId="0" applyFont="1" applyFill="1" applyBorder="1" applyAlignment="1" applyProtection="1">
      <alignment vertical="top"/>
    </xf>
    <xf numFmtId="0" fontId="2" fillId="3" borderId="8" xfId="0" applyFont="1" applyFill="1" applyBorder="1" applyAlignment="1" applyProtection="1">
      <alignment vertical="top"/>
    </xf>
    <xf numFmtId="165" fontId="0" fillId="0" borderId="6" xfId="0" applyNumberFormat="1" applyBorder="1" applyAlignment="1" applyProtection="1">
      <alignment vertical="top"/>
    </xf>
    <xf numFmtId="0" fontId="0" fillId="0" borderId="6" xfId="0" applyBorder="1" applyAlignment="1" applyProtection="1">
      <alignment vertical="top"/>
    </xf>
    <xf numFmtId="0" fontId="0" fillId="4" borderId="6" xfId="0" applyFill="1" applyBorder="1" applyAlignment="1" applyProtection="1">
      <alignment horizontal="left" vertical="top"/>
    </xf>
    <xf numFmtId="167" fontId="0" fillId="0" borderId="6" xfId="0" applyNumberFormat="1" applyBorder="1" applyAlignment="1" applyProtection="1">
      <alignment horizontal="right" vertical="top"/>
    </xf>
    <xf numFmtId="44" fontId="0" fillId="0" borderId="6" xfId="0" applyNumberFormat="1" applyBorder="1" applyAlignment="1" applyProtection="1">
      <alignment horizontal="right" vertical="top"/>
    </xf>
    <xf numFmtId="167" fontId="7" fillId="0" borderId="6" xfId="0" applyNumberFormat="1" applyFont="1" applyBorder="1" applyAlignment="1" applyProtection="1">
      <alignment horizontal="right" vertical="top"/>
    </xf>
    <xf numFmtId="0" fontId="0" fillId="7" borderId="6" xfId="0" applyFill="1" applyBorder="1" applyAlignment="1" applyProtection="1">
      <alignment vertical="top"/>
    </xf>
    <xf numFmtId="167" fontId="0" fillId="7" borderId="6" xfId="0" applyNumberFormat="1" applyFill="1" applyBorder="1" applyAlignment="1" applyProtection="1">
      <alignment horizontal="right" vertical="top"/>
    </xf>
    <xf numFmtId="44" fontId="0" fillId="7" borderId="6" xfId="0" applyNumberFormat="1" applyFill="1" applyBorder="1" applyAlignment="1" applyProtection="1">
      <alignment horizontal="right" vertical="top"/>
    </xf>
    <xf numFmtId="167" fontId="7" fillId="7" borderId="6" xfId="0" applyNumberFormat="1" applyFont="1" applyFill="1" applyBorder="1" applyAlignment="1" applyProtection="1">
      <alignment horizontal="right" vertical="top"/>
    </xf>
    <xf numFmtId="0" fontId="14" fillId="0" borderId="0" xfId="0" applyFont="1" applyAlignment="1" applyProtection="1">
      <alignment vertical="top"/>
    </xf>
    <xf numFmtId="0" fontId="8" fillId="0" borderId="0" xfId="0" applyFont="1" applyAlignment="1" applyProtection="1">
      <alignment vertical="top"/>
    </xf>
    <xf numFmtId="0" fontId="13" fillId="0" borderId="0" xfId="0" applyFont="1" applyAlignment="1" applyProtection="1">
      <alignment vertical="top"/>
    </xf>
    <xf numFmtId="0" fontId="3" fillId="3" borderId="6" xfId="0" applyFont="1" applyFill="1" applyBorder="1" applyAlignment="1" applyProtection="1">
      <alignment vertical="top"/>
    </xf>
    <xf numFmtId="0" fontId="9" fillId="6" borderId="7" xfId="0" applyFont="1" applyFill="1" applyBorder="1" applyAlignment="1" applyProtection="1">
      <alignment vertical="top"/>
    </xf>
    <xf numFmtId="0" fontId="10" fillId="6" borderId="6" xfId="0" applyFont="1" applyFill="1" applyBorder="1" applyAlignment="1" applyProtection="1">
      <alignment vertical="top"/>
    </xf>
    <xf numFmtId="169" fontId="0" fillId="5" borderId="6" xfId="0" applyNumberFormat="1" applyFill="1" applyBorder="1" applyAlignment="1" applyProtection="1">
      <alignment horizontal="right" vertical="top"/>
    </xf>
    <xf numFmtId="0" fontId="12" fillId="6" borderId="6" xfId="0" applyFont="1" applyFill="1" applyBorder="1" applyAlignment="1" applyProtection="1">
      <alignment vertical="top"/>
    </xf>
    <xf numFmtId="49" fontId="10" fillId="6" borderId="6" xfId="0" applyNumberFormat="1" applyFont="1" applyFill="1" applyBorder="1" applyAlignment="1" applyProtection="1">
      <alignment vertical="top"/>
    </xf>
    <xf numFmtId="0" fontId="11" fillId="6" borderId="4" xfId="0" applyFont="1" applyFill="1" applyBorder="1" applyAlignment="1" applyProtection="1">
      <alignment vertical="top"/>
    </xf>
    <xf numFmtId="0" fontId="11" fillId="6" borderId="6" xfId="0" applyFont="1" applyFill="1" applyBorder="1" applyAlignment="1" applyProtection="1">
      <alignment vertical="top"/>
    </xf>
    <xf numFmtId="167" fontId="0" fillId="5" borderId="6" xfId="0" applyNumberFormat="1" applyFill="1" applyBorder="1" applyAlignment="1" applyProtection="1">
      <alignment horizontal="right"/>
    </xf>
    <xf numFmtId="167" fontId="0" fillId="5" borderId="6" xfId="0" applyNumberFormat="1" applyFill="1" applyBorder="1" applyAlignment="1" applyProtection="1">
      <alignment horizontal="right" vertical="top"/>
    </xf>
    <xf numFmtId="167" fontId="0" fillId="8" borderId="7" xfId="0" applyNumberFormat="1" applyFill="1" applyBorder="1" applyAlignment="1" applyProtection="1">
      <alignment horizontal="right" vertical="top"/>
    </xf>
    <xf numFmtId="167" fontId="0" fillId="8" borderId="6" xfId="0" applyNumberFormat="1" applyFill="1" applyBorder="1" applyAlignment="1" applyProtection="1">
      <alignment horizontal="right" vertical="top"/>
    </xf>
    <xf numFmtId="167" fontId="0" fillId="8" borderId="8" xfId="0" applyNumberFormat="1" applyFill="1" applyBorder="1" applyAlignment="1" applyProtection="1">
      <alignment vertical="top"/>
    </xf>
    <xf numFmtId="167" fontId="0" fillId="0" borderId="0" xfId="0" applyNumberFormat="1" applyAlignment="1" applyProtection="1">
      <alignment vertical="top"/>
    </xf>
    <xf numFmtId="167" fontId="0" fillId="8" borderId="0" xfId="0" applyNumberFormat="1" applyFill="1" applyBorder="1" applyAlignment="1" applyProtection="1">
      <alignment vertical="top"/>
    </xf>
    <xf numFmtId="0" fontId="16" fillId="0" borderId="0" xfId="0" applyFont="1"/>
    <xf numFmtId="44" fontId="0" fillId="0" borderId="6" xfId="0" applyNumberFormat="1" applyBorder="1" applyAlignment="1" applyProtection="1">
      <alignment horizontal="right" vertical="top"/>
      <protection locked="0"/>
    </xf>
    <xf numFmtId="44" fontId="0" fillId="7" borderId="6" xfId="0" applyNumberFormat="1" applyFill="1" applyBorder="1" applyAlignment="1" applyProtection="1">
      <alignment horizontal="righ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0" fontId="2" fillId="3" borderId="0" xfId="0" applyFont="1" applyFill="1" applyAlignment="1" applyProtection="1">
      <alignment horizontal="left" vertical="top"/>
    </xf>
    <xf numFmtId="0" fontId="2" fillId="6" borderId="0" xfId="0" applyFont="1" applyFill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68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Forms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Q69"/>
  <sheetViews>
    <sheetView tabSelected="1" zoomScaleNormal="100" zoomScaleSheetLayoutView="100" workbookViewId="0">
      <selection activeCell="C1" sqref="C1:F1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7" t="s">
        <v>50</v>
      </c>
      <c r="C1" s="68"/>
      <c r="D1" s="68"/>
      <c r="E1" s="68"/>
      <c r="F1" s="68"/>
      <c r="G1" s="69" t="s">
        <v>15</v>
      </c>
      <c r="H1" s="69"/>
      <c r="I1" s="29"/>
      <c r="J1" s="69" t="s">
        <v>16</v>
      </c>
      <c r="K1" s="69"/>
      <c r="L1" s="29"/>
    </row>
    <row r="2" spans="1:17" x14ac:dyDescent="0.25">
      <c r="B2" s="7" t="s">
        <v>0</v>
      </c>
      <c r="C2" s="68"/>
      <c r="D2" s="68"/>
      <c r="E2" s="68"/>
      <c r="F2" s="68"/>
      <c r="G2" s="69" t="s">
        <v>71</v>
      </c>
      <c r="H2" s="69"/>
      <c r="I2" s="64">
        <f>'Daily Hour Calculator'!C13</f>
        <v>0</v>
      </c>
      <c r="J2" s="69" t="s">
        <v>72</v>
      </c>
      <c r="K2" s="69"/>
      <c r="L2" s="64">
        <f>'Daily Hour Calculator'!D13</f>
        <v>0</v>
      </c>
    </row>
    <row r="3" spans="1:17" x14ac:dyDescent="0.25">
      <c r="B3" s="7"/>
      <c r="C3" s="68"/>
      <c r="D3" s="68"/>
      <c r="E3" s="68"/>
      <c r="F3" s="68"/>
      <c r="G3" s="69" t="s">
        <v>73</v>
      </c>
      <c r="H3" s="69"/>
      <c r="I3" s="64">
        <f>'Daily Hour Calculator'!E13</f>
        <v>0</v>
      </c>
      <c r="J3" s="69" t="s">
        <v>74</v>
      </c>
      <c r="K3" s="69"/>
      <c r="L3" s="64">
        <f>'Daily Hour Calculator'!F13</f>
        <v>0</v>
      </c>
      <c r="M3" s="70" t="s">
        <v>42</v>
      </c>
      <c r="N3" s="70"/>
      <c r="O3" s="64">
        <f>'Daily Hour Calculator'!C14</f>
        <v>0</v>
      </c>
    </row>
    <row r="4" spans="1:17" ht="6" customHeight="1" x14ac:dyDescent="0.25">
      <c r="C4" s="8"/>
      <c r="D4" s="8"/>
      <c r="E4" s="8"/>
      <c r="F4" s="8"/>
      <c r="G4" s="9"/>
      <c r="H4" s="8"/>
      <c r="I4" s="8"/>
    </row>
    <row r="5" spans="1:17" ht="60" x14ac:dyDescent="0.25">
      <c r="A5" s="18" t="s">
        <v>30</v>
      </c>
      <c r="B5" s="11" t="s">
        <v>17</v>
      </c>
      <c r="C5" s="11" t="s">
        <v>18</v>
      </c>
      <c r="D5" s="10" t="s">
        <v>19</v>
      </c>
      <c r="E5" s="11" t="s">
        <v>62</v>
      </c>
      <c r="F5" s="10" t="s">
        <v>20</v>
      </c>
      <c r="G5" s="11" t="s">
        <v>63</v>
      </c>
      <c r="H5" s="10" t="s">
        <v>12</v>
      </c>
      <c r="I5" s="10" t="s">
        <v>20</v>
      </c>
      <c r="J5" s="11" t="s">
        <v>64</v>
      </c>
      <c r="K5" s="11" t="s">
        <v>64</v>
      </c>
      <c r="L5" s="11" t="s">
        <v>64</v>
      </c>
      <c r="M5" s="11" t="s">
        <v>64</v>
      </c>
      <c r="N5" s="11" t="s">
        <v>64</v>
      </c>
      <c r="O5" s="11" t="s">
        <v>64</v>
      </c>
      <c r="P5" s="11" t="s">
        <v>62</v>
      </c>
      <c r="Q5" s="10" t="s">
        <v>20</v>
      </c>
    </row>
    <row r="6" spans="1:17" ht="30" x14ac:dyDescent="0.25">
      <c r="A6" s="7" t="s">
        <v>31</v>
      </c>
      <c r="B6" s="7" t="s">
        <v>1</v>
      </c>
      <c r="C6" s="10" t="s">
        <v>2</v>
      </c>
      <c r="D6" s="10" t="s">
        <v>7</v>
      </c>
      <c r="E6" s="10" t="s">
        <v>21</v>
      </c>
      <c r="F6" s="10" t="s">
        <v>13</v>
      </c>
      <c r="G6" s="7" t="s">
        <v>3</v>
      </c>
      <c r="H6" s="7" t="s">
        <v>12</v>
      </c>
      <c r="I6" s="10" t="s">
        <v>14</v>
      </c>
      <c r="J6" s="10" t="s">
        <v>34</v>
      </c>
      <c r="K6" s="10" t="s">
        <v>39</v>
      </c>
      <c r="L6" s="10" t="s">
        <v>38</v>
      </c>
      <c r="M6" s="10" t="s">
        <v>37</v>
      </c>
      <c r="N6" s="10" t="s">
        <v>36</v>
      </c>
      <c r="O6" s="10" t="s">
        <v>35</v>
      </c>
      <c r="P6" s="10" t="s">
        <v>61</v>
      </c>
      <c r="Q6" s="7" t="s">
        <v>4</v>
      </c>
    </row>
    <row r="7" spans="1:17" x14ac:dyDescent="0.25">
      <c r="A7" s="12">
        <v>1</v>
      </c>
      <c r="B7" s="22"/>
      <c r="C7" s="24"/>
      <c r="D7" s="16" t="str">
        <f>IFERROR(VLOOKUP(C7,Rates!$B$3:$C$9,2,FALSE),"")</f>
        <v/>
      </c>
      <c r="E7" s="25"/>
      <c r="F7" s="16" t="str">
        <f t="shared" ref="F7:F51" si="0">IFERROR(D7*E7,"")</f>
        <v/>
      </c>
      <c r="G7" s="27"/>
      <c r="H7" s="16">
        <f>Rates!$E$3</f>
        <v>0.56999999999999995</v>
      </c>
      <c r="I7" s="16">
        <f t="shared" ref="I7:I51" si="1">IFERROR(G7*H7,"")</f>
        <v>0</v>
      </c>
      <c r="J7" s="66"/>
      <c r="K7" s="66"/>
      <c r="L7" s="66"/>
      <c r="M7" s="66"/>
      <c r="N7" s="66"/>
      <c r="O7" s="66"/>
      <c r="P7" s="33"/>
      <c r="Q7" s="17" t="str">
        <f t="shared" ref="Q7" si="2">IFERROR(SUM(I7:O7)+(F7-(P7*D7)),"")</f>
        <v/>
      </c>
    </row>
    <row r="8" spans="1:17" x14ac:dyDescent="0.25">
      <c r="A8" s="12">
        <v>2</v>
      </c>
      <c r="B8" s="23"/>
      <c r="C8" s="24"/>
      <c r="D8" s="16" t="str">
        <f>IFERROR(VLOOKUP(C8,Rates!$B$3:$C$9,2,FALSE),"")</f>
        <v/>
      </c>
      <c r="E8" s="26"/>
      <c r="F8" s="16" t="str">
        <f t="shared" ref="F8:F9" si="3">IFERROR(D8*E8,"")</f>
        <v/>
      </c>
      <c r="G8" s="28"/>
      <c r="H8" s="16">
        <f>Rates!$E$3</f>
        <v>0.56999999999999995</v>
      </c>
      <c r="I8" s="16">
        <f t="shared" ref="I8:I9" si="4">IFERROR(G8*H8,"")</f>
        <v>0</v>
      </c>
      <c r="J8" s="67"/>
      <c r="K8" s="67"/>
      <c r="L8" s="67"/>
      <c r="M8" s="67"/>
      <c r="N8" s="67"/>
      <c r="O8" s="67"/>
      <c r="P8" s="34"/>
      <c r="Q8" s="17" t="str">
        <f t="shared" ref="Q8:Q9" si="5">IFERROR(SUM(I8:O8)+(F8-(P8*D8)),"")</f>
        <v/>
      </c>
    </row>
    <row r="9" spans="1:17" x14ac:dyDescent="0.25">
      <c r="A9" s="12">
        <v>3</v>
      </c>
      <c r="B9" s="22"/>
      <c r="C9" s="24"/>
      <c r="D9" s="16" t="str">
        <f>IFERROR(VLOOKUP(C9,Rates!$B$3:$C$9,2,FALSE),"")</f>
        <v/>
      </c>
      <c r="E9" s="25"/>
      <c r="F9" s="16" t="str">
        <f t="shared" si="3"/>
        <v/>
      </c>
      <c r="G9" s="27"/>
      <c r="H9" s="16">
        <f>Rates!$E$3</f>
        <v>0.56999999999999995</v>
      </c>
      <c r="I9" s="16">
        <f t="shared" si="4"/>
        <v>0</v>
      </c>
      <c r="J9" s="66"/>
      <c r="K9" s="66"/>
      <c r="L9" s="66"/>
      <c r="M9" s="66"/>
      <c r="N9" s="66"/>
      <c r="O9" s="66"/>
      <c r="P9" s="33"/>
      <c r="Q9" s="17" t="str">
        <f t="shared" si="5"/>
        <v/>
      </c>
    </row>
    <row r="10" spans="1:17" x14ac:dyDescent="0.25">
      <c r="A10" s="12">
        <v>4</v>
      </c>
      <c r="B10" s="23"/>
      <c r="C10" s="24"/>
      <c r="D10" s="16" t="str">
        <f>IFERROR(VLOOKUP(C10,Rates!$B$3:$C$9,2,FALSE),"")</f>
        <v/>
      </c>
      <c r="E10" s="26"/>
      <c r="F10" s="16" t="str">
        <f t="shared" si="0"/>
        <v/>
      </c>
      <c r="G10" s="28"/>
      <c r="H10" s="16">
        <f>Rates!$E$3</f>
        <v>0.56999999999999995</v>
      </c>
      <c r="I10" s="16">
        <f t="shared" si="1"/>
        <v>0</v>
      </c>
      <c r="J10" s="67"/>
      <c r="K10" s="67"/>
      <c r="L10" s="67"/>
      <c r="M10" s="67"/>
      <c r="N10" s="67"/>
      <c r="O10" s="67"/>
      <c r="P10" s="34"/>
      <c r="Q10" s="17" t="str">
        <f>IFERROR(SUM(I10:O10)+(F10-(P10*D10)),"")</f>
        <v/>
      </c>
    </row>
    <row r="11" spans="1:17" x14ac:dyDescent="0.25">
      <c r="A11" s="12">
        <v>5</v>
      </c>
      <c r="B11" s="22"/>
      <c r="C11" s="24"/>
      <c r="D11" s="16" t="str">
        <f>IFERROR(VLOOKUP(C11,Rates!$B$3:$C$9,2,FALSE),"")</f>
        <v/>
      </c>
      <c r="E11" s="25"/>
      <c r="F11" s="16" t="str">
        <f t="shared" si="0"/>
        <v/>
      </c>
      <c r="G11" s="27"/>
      <c r="H11" s="16">
        <f>Rates!$E$3</f>
        <v>0.56999999999999995</v>
      </c>
      <c r="I11" s="16">
        <f t="shared" si="1"/>
        <v>0</v>
      </c>
      <c r="J11" s="66"/>
      <c r="K11" s="66"/>
      <c r="L11" s="66"/>
      <c r="M11" s="66"/>
      <c r="N11" s="66"/>
      <c r="O11" s="66"/>
      <c r="P11" s="33"/>
      <c r="Q11" s="17" t="str">
        <f t="shared" ref="Q11:Q51" si="6">IFERROR(SUM(I11:O11)+(F11-(P11*D11)),"")</f>
        <v/>
      </c>
    </row>
    <row r="12" spans="1:17" x14ac:dyDescent="0.25">
      <c r="A12" s="12">
        <v>6</v>
      </c>
      <c r="B12" s="23"/>
      <c r="C12" s="24"/>
      <c r="D12" s="16" t="str">
        <f>IFERROR(VLOOKUP(C12,Rates!$B$3:$C$9,2,FALSE),"")</f>
        <v/>
      </c>
      <c r="E12" s="26"/>
      <c r="F12" s="16" t="str">
        <f t="shared" si="0"/>
        <v/>
      </c>
      <c r="G12" s="28"/>
      <c r="H12" s="16">
        <f>Rates!$E$3</f>
        <v>0.56999999999999995</v>
      </c>
      <c r="I12" s="16">
        <f t="shared" si="1"/>
        <v>0</v>
      </c>
      <c r="J12" s="67"/>
      <c r="K12" s="67"/>
      <c r="L12" s="67"/>
      <c r="M12" s="67"/>
      <c r="N12" s="67"/>
      <c r="O12" s="67"/>
      <c r="P12" s="34"/>
      <c r="Q12" s="17" t="str">
        <f t="shared" si="6"/>
        <v/>
      </c>
    </row>
    <row r="13" spans="1:17" x14ac:dyDescent="0.25">
      <c r="A13" s="12">
        <v>7</v>
      </c>
      <c r="B13" s="22"/>
      <c r="C13" s="24"/>
      <c r="D13" s="16" t="str">
        <f>IFERROR(VLOOKUP(C13,Rates!$B$3:$C$9,2,FALSE),"")</f>
        <v/>
      </c>
      <c r="E13" s="25"/>
      <c r="F13" s="16" t="str">
        <f t="shared" ref="F13:F22" si="7">IFERROR(D13*E13,"")</f>
        <v/>
      </c>
      <c r="G13" s="27"/>
      <c r="H13" s="16">
        <f>Rates!$E$3</f>
        <v>0.56999999999999995</v>
      </c>
      <c r="I13" s="16">
        <f t="shared" ref="I13:I22" si="8">IFERROR(G13*H13,"")</f>
        <v>0</v>
      </c>
      <c r="J13" s="66"/>
      <c r="K13" s="66"/>
      <c r="L13" s="66"/>
      <c r="M13" s="66"/>
      <c r="N13" s="66"/>
      <c r="O13" s="66"/>
      <c r="P13" s="33"/>
      <c r="Q13" s="17" t="str">
        <f t="shared" ref="Q13:Q17" si="9">IFERROR(SUM(I13:O13)+(F13-(P13*D13)),"")</f>
        <v/>
      </c>
    </row>
    <row r="14" spans="1:17" x14ac:dyDescent="0.25">
      <c r="A14" s="12">
        <v>8</v>
      </c>
      <c r="B14" s="23"/>
      <c r="C14" s="24"/>
      <c r="D14" s="16" t="str">
        <f>IFERROR(VLOOKUP(C14,Rates!$B$3:$C$9,2,FALSE),"")</f>
        <v/>
      </c>
      <c r="E14" s="26"/>
      <c r="F14" s="16" t="str">
        <f t="shared" si="7"/>
        <v/>
      </c>
      <c r="G14" s="28"/>
      <c r="H14" s="16">
        <f>Rates!$E$3</f>
        <v>0.56999999999999995</v>
      </c>
      <c r="I14" s="16">
        <f t="shared" si="8"/>
        <v>0</v>
      </c>
      <c r="J14" s="67"/>
      <c r="K14" s="67"/>
      <c r="L14" s="67"/>
      <c r="M14" s="67"/>
      <c r="N14" s="67"/>
      <c r="O14" s="67"/>
      <c r="P14" s="34"/>
      <c r="Q14" s="17" t="str">
        <f t="shared" si="9"/>
        <v/>
      </c>
    </row>
    <row r="15" spans="1:17" x14ac:dyDescent="0.25">
      <c r="A15" s="12">
        <v>9</v>
      </c>
      <c r="B15" s="22"/>
      <c r="C15" s="24"/>
      <c r="D15" s="16" t="str">
        <f>IFERROR(VLOOKUP(C15,Rates!$B$3:$C$9,2,FALSE),"")</f>
        <v/>
      </c>
      <c r="E15" s="25"/>
      <c r="F15" s="16" t="str">
        <f t="shared" si="7"/>
        <v/>
      </c>
      <c r="G15" s="27"/>
      <c r="H15" s="16">
        <f>Rates!$E$3</f>
        <v>0.56999999999999995</v>
      </c>
      <c r="I15" s="16">
        <f t="shared" si="8"/>
        <v>0</v>
      </c>
      <c r="J15" s="66"/>
      <c r="K15" s="66"/>
      <c r="L15" s="66"/>
      <c r="M15" s="66"/>
      <c r="N15" s="66"/>
      <c r="O15" s="66"/>
      <c r="P15" s="33"/>
      <c r="Q15" s="17" t="str">
        <f t="shared" si="9"/>
        <v/>
      </c>
    </row>
    <row r="16" spans="1:17" x14ac:dyDescent="0.25">
      <c r="A16" s="12">
        <v>10</v>
      </c>
      <c r="B16" s="23"/>
      <c r="C16" s="24"/>
      <c r="D16" s="16" t="str">
        <f>IFERROR(VLOOKUP(C16,Rates!$B$3:$C$9,2,FALSE),"")</f>
        <v/>
      </c>
      <c r="E16" s="26"/>
      <c r="F16" s="16" t="str">
        <f t="shared" si="7"/>
        <v/>
      </c>
      <c r="G16" s="28"/>
      <c r="H16" s="16">
        <f>Rates!$E$3</f>
        <v>0.56999999999999995</v>
      </c>
      <c r="I16" s="16">
        <f t="shared" si="8"/>
        <v>0</v>
      </c>
      <c r="J16" s="67"/>
      <c r="K16" s="67"/>
      <c r="L16" s="67"/>
      <c r="M16" s="67"/>
      <c r="N16" s="67"/>
      <c r="O16" s="67"/>
      <c r="P16" s="34"/>
      <c r="Q16" s="17" t="str">
        <f t="shared" si="9"/>
        <v/>
      </c>
    </row>
    <row r="17" spans="1:17" x14ac:dyDescent="0.25">
      <c r="A17" s="12">
        <v>11</v>
      </c>
      <c r="B17" s="22"/>
      <c r="C17" s="24"/>
      <c r="D17" s="16" t="str">
        <f>IFERROR(VLOOKUP(C17,Rates!$B$3:$C$9,2,FALSE),"")</f>
        <v/>
      </c>
      <c r="E17" s="25"/>
      <c r="F17" s="16" t="str">
        <f t="shared" si="7"/>
        <v/>
      </c>
      <c r="G17" s="27"/>
      <c r="H17" s="16">
        <f>Rates!$E$3</f>
        <v>0.56999999999999995</v>
      </c>
      <c r="I17" s="16">
        <f t="shared" si="8"/>
        <v>0</v>
      </c>
      <c r="J17" s="66"/>
      <c r="K17" s="66"/>
      <c r="L17" s="66"/>
      <c r="M17" s="66"/>
      <c r="N17" s="66"/>
      <c r="O17" s="66"/>
      <c r="P17" s="33"/>
      <c r="Q17" s="17" t="str">
        <f t="shared" si="9"/>
        <v/>
      </c>
    </row>
    <row r="18" spans="1:17" x14ac:dyDescent="0.25">
      <c r="A18" s="12">
        <v>12</v>
      </c>
      <c r="B18" s="23"/>
      <c r="C18" s="24"/>
      <c r="D18" s="16" t="str">
        <f>IFERROR(VLOOKUP(C18,Rates!$B$3:$C$9,2,FALSE),"")</f>
        <v/>
      </c>
      <c r="E18" s="26"/>
      <c r="F18" s="16" t="str">
        <f t="shared" si="7"/>
        <v/>
      </c>
      <c r="G18" s="28"/>
      <c r="H18" s="16">
        <f>Rates!$E$3</f>
        <v>0.56999999999999995</v>
      </c>
      <c r="I18" s="16">
        <f t="shared" si="8"/>
        <v>0</v>
      </c>
      <c r="J18" s="67"/>
      <c r="K18" s="67"/>
      <c r="L18" s="67"/>
      <c r="M18" s="67"/>
      <c r="N18" s="67"/>
      <c r="O18" s="67"/>
      <c r="P18" s="34"/>
      <c r="Q18" s="17" t="str">
        <f t="shared" ref="Q18:Q19" si="10">IFERROR(SUM(I18:O18)+(F18-(P18*D18)),"")</f>
        <v/>
      </c>
    </row>
    <row r="19" spans="1:17" x14ac:dyDescent="0.25">
      <c r="A19" s="12">
        <v>13</v>
      </c>
      <c r="B19" s="22"/>
      <c r="C19" s="24"/>
      <c r="D19" s="16" t="str">
        <f>IFERROR(VLOOKUP(C19,Rates!$B$3:$C$9,2,FALSE),"")</f>
        <v/>
      </c>
      <c r="E19" s="25"/>
      <c r="F19" s="16" t="str">
        <f t="shared" si="7"/>
        <v/>
      </c>
      <c r="G19" s="27"/>
      <c r="H19" s="16">
        <f>Rates!$E$3</f>
        <v>0.56999999999999995</v>
      </c>
      <c r="I19" s="16">
        <f t="shared" si="8"/>
        <v>0</v>
      </c>
      <c r="J19" s="66"/>
      <c r="K19" s="66"/>
      <c r="L19" s="66"/>
      <c r="M19" s="66"/>
      <c r="N19" s="66"/>
      <c r="O19" s="66"/>
      <c r="P19" s="33"/>
      <c r="Q19" s="17" t="str">
        <f t="shared" si="10"/>
        <v/>
      </c>
    </row>
    <row r="20" spans="1:17" x14ac:dyDescent="0.25">
      <c r="A20" s="12">
        <v>14</v>
      </c>
      <c r="B20" s="23"/>
      <c r="C20" s="24"/>
      <c r="D20" s="16" t="str">
        <f>IFERROR(VLOOKUP(C20,Rates!$B$3:$C$9,2,FALSE),"")</f>
        <v/>
      </c>
      <c r="E20" s="26"/>
      <c r="F20" s="16" t="str">
        <f t="shared" si="7"/>
        <v/>
      </c>
      <c r="G20" s="28"/>
      <c r="H20" s="16">
        <f>Rates!$E$3</f>
        <v>0.56999999999999995</v>
      </c>
      <c r="I20" s="16">
        <f t="shared" si="8"/>
        <v>0</v>
      </c>
      <c r="J20" s="67"/>
      <c r="K20" s="67"/>
      <c r="L20" s="67"/>
      <c r="M20" s="67"/>
      <c r="N20" s="67"/>
      <c r="O20" s="67"/>
      <c r="P20" s="34"/>
      <c r="Q20" s="17" t="str">
        <f>IFERROR(SUM(I20:O20)+(F20-(P20*D20)),"")</f>
        <v/>
      </c>
    </row>
    <row r="21" spans="1:17" x14ac:dyDescent="0.25">
      <c r="A21" s="12">
        <v>15</v>
      </c>
      <c r="B21" s="22"/>
      <c r="C21" s="24"/>
      <c r="D21" s="16" t="str">
        <f>IFERROR(VLOOKUP(C21,Rates!$B$3:$C$9,2,FALSE),"")</f>
        <v/>
      </c>
      <c r="E21" s="25"/>
      <c r="F21" s="16" t="str">
        <f t="shared" si="7"/>
        <v/>
      </c>
      <c r="G21" s="27"/>
      <c r="H21" s="16">
        <f>Rates!$E$3</f>
        <v>0.56999999999999995</v>
      </c>
      <c r="I21" s="16">
        <f t="shared" si="8"/>
        <v>0</v>
      </c>
      <c r="J21" s="66"/>
      <c r="K21" s="66"/>
      <c r="L21" s="66"/>
      <c r="M21" s="66"/>
      <c r="N21" s="66"/>
      <c r="O21" s="66"/>
      <c r="P21" s="33"/>
      <c r="Q21" s="17" t="str">
        <f t="shared" ref="Q21:Q22" si="11">IFERROR(SUM(I21:O21)+(F21-(P21*D21)),"")</f>
        <v/>
      </c>
    </row>
    <row r="22" spans="1:17" x14ac:dyDescent="0.25">
      <c r="A22" s="12">
        <v>16</v>
      </c>
      <c r="B22" s="23"/>
      <c r="C22" s="24"/>
      <c r="D22" s="16" t="str">
        <f>IFERROR(VLOOKUP(C22,Rates!$B$3:$C$9,2,FALSE),"")</f>
        <v/>
      </c>
      <c r="E22" s="26"/>
      <c r="F22" s="16" t="str">
        <f t="shared" si="7"/>
        <v/>
      </c>
      <c r="G22" s="28"/>
      <c r="H22" s="16">
        <f>Rates!$E$3</f>
        <v>0.56999999999999995</v>
      </c>
      <c r="I22" s="16">
        <f t="shared" si="8"/>
        <v>0</v>
      </c>
      <c r="J22" s="67"/>
      <c r="K22" s="67"/>
      <c r="L22" s="67"/>
      <c r="M22" s="67"/>
      <c r="N22" s="67"/>
      <c r="O22" s="67"/>
      <c r="P22" s="34"/>
      <c r="Q22" s="17" t="str">
        <f t="shared" si="11"/>
        <v/>
      </c>
    </row>
    <row r="23" spans="1:17" x14ac:dyDescent="0.25">
      <c r="A23" s="12">
        <v>17</v>
      </c>
      <c r="B23" s="22"/>
      <c r="C23" s="24"/>
      <c r="D23" s="16" t="str">
        <f>IFERROR(VLOOKUP(C23,Rates!$B$3:$C$9,2,FALSE),"")</f>
        <v/>
      </c>
      <c r="E23" s="25"/>
      <c r="F23" s="16" t="str">
        <f t="shared" si="0"/>
        <v/>
      </c>
      <c r="G23" s="27"/>
      <c r="H23" s="16">
        <f>Rates!$E$3</f>
        <v>0.56999999999999995</v>
      </c>
      <c r="I23" s="16">
        <f t="shared" si="1"/>
        <v>0</v>
      </c>
      <c r="J23" s="66"/>
      <c r="K23" s="66"/>
      <c r="L23" s="66"/>
      <c r="M23" s="66"/>
      <c r="N23" s="66"/>
      <c r="O23" s="66"/>
      <c r="P23" s="33"/>
      <c r="Q23" s="17" t="str">
        <f t="shared" si="6"/>
        <v/>
      </c>
    </row>
    <row r="24" spans="1:17" x14ac:dyDescent="0.25">
      <c r="A24" s="12">
        <v>18</v>
      </c>
      <c r="B24" s="23"/>
      <c r="C24" s="24"/>
      <c r="D24" s="16" t="str">
        <f>IFERROR(VLOOKUP(C24,Rates!$B$3:$C$9,2,FALSE),"")</f>
        <v/>
      </c>
      <c r="E24" s="26"/>
      <c r="F24" s="16" t="str">
        <f t="shared" si="0"/>
        <v/>
      </c>
      <c r="G24" s="28"/>
      <c r="H24" s="16">
        <f>Rates!$E$3</f>
        <v>0.56999999999999995</v>
      </c>
      <c r="I24" s="16">
        <f t="shared" si="1"/>
        <v>0</v>
      </c>
      <c r="J24" s="67"/>
      <c r="K24" s="67"/>
      <c r="L24" s="67"/>
      <c r="M24" s="67"/>
      <c r="N24" s="67"/>
      <c r="O24" s="67"/>
      <c r="P24" s="34"/>
      <c r="Q24" s="17" t="str">
        <f t="shared" si="6"/>
        <v/>
      </c>
    </row>
    <row r="25" spans="1:17" x14ac:dyDescent="0.25">
      <c r="A25" s="12">
        <v>19</v>
      </c>
      <c r="B25" s="22"/>
      <c r="C25" s="24"/>
      <c r="D25" s="16" t="str">
        <f>IFERROR(VLOOKUP(C25,Rates!$B$3:$C$9,2,FALSE),"")</f>
        <v/>
      </c>
      <c r="E25" s="25"/>
      <c r="F25" s="16" t="str">
        <f t="shared" si="0"/>
        <v/>
      </c>
      <c r="G25" s="27"/>
      <c r="H25" s="16">
        <f>Rates!$E$3</f>
        <v>0.56999999999999995</v>
      </c>
      <c r="I25" s="16">
        <f t="shared" si="1"/>
        <v>0</v>
      </c>
      <c r="J25" s="66"/>
      <c r="K25" s="66"/>
      <c r="L25" s="66"/>
      <c r="M25" s="66"/>
      <c r="N25" s="66"/>
      <c r="O25" s="66"/>
      <c r="P25" s="33"/>
      <c r="Q25" s="17" t="str">
        <f t="shared" si="6"/>
        <v/>
      </c>
    </row>
    <row r="26" spans="1:17" x14ac:dyDescent="0.25">
      <c r="A26" s="12">
        <v>20</v>
      </c>
      <c r="B26" s="23"/>
      <c r="C26" s="24"/>
      <c r="D26" s="16" t="str">
        <f>IFERROR(VLOOKUP(C26,Rates!$B$3:$C$9,2,FALSE),"")</f>
        <v/>
      </c>
      <c r="E26" s="26"/>
      <c r="F26" s="16" t="str">
        <f t="shared" si="0"/>
        <v/>
      </c>
      <c r="G26" s="28"/>
      <c r="H26" s="16">
        <f>Rates!$E$3</f>
        <v>0.56999999999999995</v>
      </c>
      <c r="I26" s="16">
        <f t="shared" si="1"/>
        <v>0</v>
      </c>
      <c r="J26" s="67"/>
      <c r="K26" s="67"/>
      <c r="L26" s="67"/>
      <c r="M26" s="67"/>
      <c r="N26" s="67"/>
      <c r="O26" s="67"/>
      <c r="P26" s="34"/>
      <c r="Q26" s="17" t="str">
        <f t="shared" si="6"/>
        <v/>
      </c>
    </row>
    <row r="27" spans="1:17" x14ac:dyDescent="0.25">
      <c r="A27" s="12">
        <v>21</v>
      </c>
      <c r="B27" s="22"/>
      <c r="C27" s="24"/>
      <c r="D27" s="16" t="str">
        <f>IFERROR(VLOOKUP(C27,Rates!$B$3:$C$9,2,FALSE),"")</f>
        <v/>
      </c>
      <c r="E27" s="25"/>
      <c r="F27" s="16" t="str">
        <f t="shared" si="0"/>
        <v/>
      </c>
      <c r="G27" s="27"/>
      <c r="H27" s="16">
        <f>Rates!$E$3</f>
        <v>0.56999999999999995</v>
      </c>
      <c r="I27" s="16">
        <f t="shared" si="1"/>
        <v>0</v>
      </c>
      <c r="J27" s="66"/>
      <c r="K27" s="66"/>
      <c r="L27" s="66"/>
      <c r="M27" s="66"/>
      <c r="N27" s="66"/>
      <c r="O27" s="66"/>
      <c r="P27" s="33"/>
      <c r="Q27" s="17" t="str">
        <f t="shared" si="6"/>
        <v/>
      </c>
    </row>
    <row r="28" spans="1:17" x14ac:dyDescent="0.25">
      <c r="A28" s="12">
        <v>22</v>
      </c>
      <c r="B28" s="23"/>
      <c r="C28" s="24"/>
      <c r="D28" s="16" t="str">
        <f>IFERROR(VLOOKUP(C28,Rates!$B$3:$C$9,2,FALSE),"")</f>
        <v/>
      </c>
      <c r="E28" s="26"/>
      <c r="F28" s="16" t="str">
        <f t="shared" si="0"/>
        <v/>
      </c>
      <c r="G28" s="28"/>
      <c r="H28" s="16">
        <f>Rates!$E$3</f>
        <v>0.56999999999999995</v>
      </c>
      <c r="I28" s="16">
        <f t="shared" si="1"/>
        <v>0</v>
      </c>
      <c r="J28" s="67"/>
      <c r="K28" s="67"/>
      <c r="L28" s="67"/>
      <c r="M28" s="67"/>
      <c r="N28" s="67"/>
      <c r="O28" s="67"/>
      <c r="P28" s="34"/>
      <c r="Q28" s="17" t="str">
        <f t="shared" si="6"/>
        <v/>
      </c>
    </row>
    <row r="29" spans="1:17" x14ac:dyDescent="0.25">
      <c r="A29" s="12">
        <v>23</v>
      </c>
      <c r="B29" s="22"/>
      <c r="C29" s="24"/>
      <c r="D29" s="16" t="str">
        <f>IFERROR(VLOOKUP(C29,Rates!$B$3:$C$9,2,FALSE),"")</f>
        <v/>
      </c>
      <c r="E29" s="25"/>
      <c r="F29" s="16" t="str">
        <f t="shared" si="0"/>
        <v/>
      </c>
      <c r="G29" s="27"/>
      <c r="H29" s="16">
        <f>Rates!$E$3</f>
        <v>0.56999999999999995</v>
      </c>
      <c r="I29" s="16">
        <f t="shared" si="1"/>
        <v>0</v>
      </c>
      <c r="J29" s="66"/>
      <c r="K29" s="66"/>
      <c r="L29" s="66"/>
      <c r="M29" s="66"/>
      <c r="N29" s="66"/>
      <c r="O29" s="66"/>
      <c r="P29" s="33"/>
      <c r="Q29" s="17" t="str">
        <f t="shared" si="6"/>
        <v/>
      </c>
    </row>
    <row r="30" spans="1:17" x14ac:dyDescent="0.25">
      <c r="A30" s="12">
        <v>24</v>
      </c>
      <c r="B30" s="23"/>
      <c r="C30" s="24"/>
      <c r="D30" s="16" t="str">
        <f>IFERROR(VLOOKUP(C30,Rates!$B$3:$C$9,2,FALSE),"")</f>
        <v/>
      </c>
      <c r="E30" s="26"/>
      <c r="F30" s="16" t="str">
        <f t="shared" si="0"/>
        <v/>
      </c>
      <c r="G30" s="28"/>
      <c r="H30" s="16">
        <f>Rates!$E$3</f>
        <v>0.56999999999999995</v>
      </c>
      <c r="I30" s="16">
        <f t="shared" si="1"/>
        <v>0</v>
      </c>
      <c r="J30" s="67"/>
      <c r="K30" s="67"/>
      <c r="L30" s="67"/>
      <c r="M30" s="67"/>
      <c r="N30" s="67"/>
      <c r="O30" s="67"/>
      <c r="P30" s="34"/>
      <c r="Q30" s="17" t="str">
        <f t="shared" si="6"/>
        <v/>
      </c>
    </row>
    <row r="31" spans="1:17" x14ac:dyDescent="0.25">
      <c r="A31" s="12">
        <v>25</v>
      </c>
      <c r="B31" s="22"/>
      <c r="C31" s="24"/>
      <c r="D31" s="16" t="str">
        <f>IFERROR(VLOOKUP(C31,Rates!$B$3:$C$9,2,FALSE),"")</f>
        <v/>
      </c>
      <c r="E31" s="25"/>
      <c r="F31" s="16" t="str">
        <f t="shared" ref="F31:F48" si="12">IFERROR(D31*E31,"")</f>
        <v/>
      </c>
      <c r="G31" s="27"/>
      <c r="H31" s="16">
        <f>Rates!$E$3</f>
        <v>0.56999999999999995</v>
      </c>
      <c r="I31" s="16">
        <f t="shared" ref="I31:I48" si="13">IFERROR(G31*H31,"")</f>
        <v>0</v>
      </c>
      <c r="J31" s="66"/>
      <c r="K31" s="66"/>
      <c r="L31" s="66"/>
      <c r="M31" s="66"/>
      <c r="N31" s="66"/>
      <c r="O31" s="66"/>
      <c r="P31" s="33"/>
      <c r="Q31" s="17" t="str">
        <f t="shared" ref="Q31" si="14">IFERROR(SUM(I31:O31)+(F31-(P31*D31)),"")</f>
        <v/>
      </c>
    </row>
    <row r="32" spans="1:17" x14ac:dyDescent="0.25">
      <c r="A32" s="12">
        <v>26</v>
      </c>
      <c r="B32" s="23"/>
      <c r="C32" s="24"/>
      <c r="D32" s="16" t="str">
        <f>IFERROR(VLOOKUP(C32,Rates!$B$3:$C$9,2,FALSE),"")</f>
        <v/>
      </c>
      <c r="E32" s="26"/>
      <c r="F32" s="16" t="str">
        <f t="shared" si="12"/>
        <v/>
      </c>
      <c r="G32" s="28"/>
      <c r="H32" s="16">
        <f>Rates!$E$3</f>
        <v>0.56999999999999995</v>
      </c>
      <c r="I32" s="16">
        <f t="shared" si="13"/>
        <v>0</v>
      </c>
      <c r="J32" s="67"/>
      <c r="K32" s="67"/>
      <c r="L32" s="67"/>
      <c r="M32" s="67"/>
      <c r="N32" s="67"/>
      <c r="O32" s="67"/>
      <c r="P32" s="34"/>
      <c r="Q32" s="17" t="str">
        <f t="shared" ref="Q32:Q33" si="15">IFERROR(SUM(I32:O32)+(F32-(P32*D32)),"")</f>
        <v/>
      </c>
    </row>
    <row r="33" spans="1:17" x14ac:dyDescent="0.25">
      <c r="A33" s="12">
        <v>27</v>
      </c>
      <c r="B33" s="22"/>
      <c r="C33" s="24"/>
      <c r="D33" s="16" t="str">
        <f>IFERROR(VLOOKUP(C33,Rates!$B$3:$C$9,2,FALSE),"")</f>
        <v/>
      </c>
      <c r="E33" s="25"/>
      <c r="F33" s="16" t="str">
        <f t="shared" si="12"/>
        <v/>
      </c>
      <c r="G33" s="27"/>
      <c r="H33" s="16">
        <f>Rates!$E$3</f>
        <v>0.56999999999999995</v>
      </c>
      <c r="I33" s="16">
        <f t="shared" si="13"/>
        <v>0</v>
      </c>
      <c r="J33" s="66"/>
      <c r="K33" s="66"/>
      <c r="L33" s="66"/>
      <c r="M33" s="66"/>
      <c r="N33" s="66"/>
      <c r="O33" s="66"/>
      <c r="P33" s="33"/>
      <c r="Q33" s="17" t="str">
        <f t="shared" si="15"/>
        <v/>
      </c>
    </row>
    <row r="34" spans="1:17" x14ac:dyDescent="0.25">
      <c r="A34" s="12">
        <v>28</v>
      </c>
      <c r="B34" s="23"/>
      <c r="C34" s="24"/>
      <c r="D34" s="16" t="str">
        <f>IFERROR(VLOOKUP(C34,Rates!$B$3:$C$9,2,FALSE),"")</f>
        <v/>
      </c>
      <c r="E34" s="26"/>
      <c r="F34" s="16" t="str">
        <f t="shared" si="12"/>
        <v/>
      </c>
      <c r="G34" s="28"/>
      <c r="H34" s="16">
        <f>Rates!$E$3</f>
        <v>0.56999999999999995</v>
      </c>
      <c r="I34" s="16">
        <f t="shared" si="13"/>
        <v>0</v>
      </c>
      <c r="J34" s="67"/>
      <c r="K34" s="67"/>
      <c r="L34" s="67"/>
      <c r="M34" s="67"/>
      <c r="N34" s="67"/>
      <c r="O34" s="67"/>
      <c r="P34" s="34"/>
      <c r="Q34" s="17" t="str">
        <f>IFERROR(SUM(I34:O34)+(F34-(P34*D34)),"")</f>
        <v/>
      </c>
    </row>
    <row r="35" spans="1:17" x14ac:dyDescent="0.25">
      <c r="A35" s="12">
        <v>29</v>
      </c>
      <c r="B35" s="22"/>
      <c r="C35" s="24"/>
      <c r="D35" s="16" t="str">
        <f>IFERROR(VLOOKUP(C35,Rates!$B$3:$C$9,2,FALSE),"")</f>
        <v/>
      </c>
      <c r="E35" s="25"/>
      <c r="F35" s="16" t="str">
        <f t="shared" si="12"/>
        <v/>
      </c>
      <c r="G35" s="27"/>
      <c r="H35" s="16">
        <f>Rates!$E$3</f>
        <v>0.56999999999999995</v>
      </c>
      <c r="I35" s="16">
        <f t="shared" si="13"/>
        <v>0</v>
      </c>
      <c r="J35" s="66"/>
      <c r="K35" s="66"/>
      <c r="L35" s="66"/>
      <c r="M35" s="66"/>
      <c r="N35" s="66"/>
      <c r="O35" s="66"/>
      <c r="P35" s="33"/>
      <c r="Q35" s="17" t="str">
        <f t="shared" ref="Q35:Q48" si="16">IFERROR(SUM(I35:O35)+(F35-(P35*D35)),"")</f>
        <v/>
      </c>
    </row>
    <row r="36" spans="1:17" x14ac:dyDescent="0.25">
      <c r="A36" s="12">
        <v>30</v>
      </c>
      <c r="B36" s="23"/>
      <c r="C36" s="24"/>
      <c r="D36" s="16" t="str">
        <f>IFERROR(VLOOKUP(C36,Rates!$B$3:$C$9,2,FALSE),"")</f>
        <v/>
      </c>
      <c r="E36" s="26"/>
      <c r="F36" s="16" t="str">
        <f t="shared" si="12"/>
        <v/>
      </c>
      <c r="G36" s="28"/>
      <c r="H36" s="16">
        <f>Rates!$E$3</f>
        <v>0.56999999999999995</v>
      </c>
      <c r="I36" s="16">
        <f t="shared" si="13"/>
        <v>0</v>
      </c>
      <c r="J36" s="67"/>
      <c r="K36" s="67"/>
      <c r="L36" s="67"/>
      <c r="M36" s="67"/>
      <c r="N36" s="67"/>
      <c r="O36" s="67"/>
      <c r="P36" s="34"/>
      <c r="Q36" s="17" t="str">
        <f t="shared" si="16"/>
        <v/>
      </c>
    </row>
    <row r="37" spans="1:17" x14ac:dyDescent="0.25">
      <c r="A37" s="12">
        <v>31</v>
      </c>
      <c r="B37" s="22"/>
      <c r="C37" s="24"/>
      <c r="D37" s="16" t="str">
        <f>IFERROR(VLOOKUP(C37,Rates!$B$3:$C$9,2,FALSE),"")</f>
        <v/>
      </c>
      <c r="E37" s="25"/>
      <c r="F37" s="16" t="str">
        <f t="shared" si="12"/>
        <v/>
      </c>
      <c r="G37" s="27"/>
      <c r="H37" s="16">
        <f>Rates!$E$3</f>
        <v>0.56999999999999995</v>
      </c>
      <c r="I37" s="16">
        <f t="shared" si="13"/>
        <v>0</v>
      </c>
      <c r="J37" s="66"/>
      <c r="K37" s="66"/>
      <c r="L37" s="66"/>
      <c r="M37" s="66"/>
      <c r="N37" s="66"/>
      <c r="O37" s="66"/>
      <c r="P37" s="33"/>
      <c r="Q37" s="17" t="str">
        <f t="shared" si="16"/>
        <v/>
      </c>
    </row>
    <row r="38" spans="1:17" x14ac:dyDescent="0.25">
      <c r="A38" s="12">
        <v>32</v>
      </c>
      <c r="B38" s="23"/>
      <c r="C38" s="24"/>
      <c r="D38" s="16" t="str">
        <f>IFERROR(VLOOKUP(C38,Rates!$B$3:$C$9,2,FALSE),"")</f>
        <v/>
      </c>
      <c r="E38" s="26"/>
      <c r="F38" s="16" t="str">
        <f t="shared" si="12"/>
        <v/>
      </c>
      <c r="G38" s="28"/>
      <c r="H38" s="16">
        <f>Rates!$E$3</f>
        <v>0.56999999999999995</v>
      </c>
      <c r="I38" s="16">
        <f t="shared" si="13"/>
        <v>0</v>
      </c>
      <c r="J38" s="67"/>
      <c r="K38" s="67"/>
      <c r="L38" s="67"/>
      <c r="M38" s="67"/>
      <c r="N38" s="67"/>
      <c r="O38" s="67"/>
      <c r="P38" s="34"/>
      <c r="Q38" s="17" t="str">
        <f t="shared" si="16"/>
        <v/>
      </c>
    </row>
    <row r="39" spans="1:17" x14ac:dyDescent="0.25">
      <c r="A39" s="12">
        <v>33</v>
      </c>
      <c r="B39" s="22"/>
      <c r="C39" s="24"/>
      <c r="D39" s="16" t="str">
        <f>IFERROR(VLOOKUP(C39,Rates!$B$3:$C$9,2,FALSE),"")</f>
        <v/>
      </c>
      <c r="E39" s="25"/>
      <c r="F39" s="16" t="str">
        <f t="shared" si="12"/>
        <v/>
      </c>
      <c r="G39" s="27"/>
      <c r="H39" s="16">
        <f>Rates!$E$3</f>
        <v>0.56999999999999995</v>
      </c>
      <c r="I39" s="16">
        <f t="shared" si="13"/>
        <v>0</v>
      </c>
      <c r="J39" s="66"/>
      <c r="K39" s="66"/>
      <c r="L39" s="66"/>
      <c r="M39" s="66"/>
      <c r="N39" s="66"/>
      <c r="O39" s="66"/>
      <c r="P39" s="33"/>
      <c r="Q39" s="17" t="str">
        <f t="shared" si="16"/>
        <v/>
      </c>
    </row>
    <row r="40" spans="1:17" x14ac:dyDescent="0.25">
      <c r="A40" s="12">
        <v>34</v>
      </c>
      <c r="B40" s="23"/>
      <c r="C40" s="24"/>
      <c r="D40" s="16" t="str">
        <f>IFERROR(VLOOKUP(C40,Rates!$B$3:$C$9,2,FALSE),"")</f>
        <v/>
      </c>
      <c r="E40" s="26"/>
      <c r="F40" s="16" t="str">
        <f t="shared" si="12"/>
        <v/>
      </c>
      <c r="G40" s="28"/>
      <c r="H40" s="16">
        <f>Rates!$E$3</f>
        <v>0.56999999999999995</v>
      </c>
      <c r="I40" s="16">
        <f t="shared" si="13"/>
        <v>0</v>
      </c>
      <c r="J40" s="67"/>
      <c r="K40" s="67"/>
      <c r="L40" s="67"/>
      <c r="M40" s="67"/>
      <c r="N40" s="67"/>
      <c r="O40" s="67"/>
      <c r="P40" s="34"/>
      <c r="Q40" s="17" t="str">
        <f t="shared" si="16"/>
        <v/>
      </c>
    </row>
    <row r="41" spans="1:17" x14ac:dyDescent="0.25">
      <c r="A41" s="12">
        <v>35</v>
      </c>
      <c r="B41" s="22"/>
      <c r="C41" s="24"/>
      <c r="D41" s="16" t="str">
        <f>IFERROR(VLOOKUP(C41,Rates!$B$3:$C$9,2,FALSE),"")</f>
        <v/>
      </c>
      <c r="E41" s="25"/>
      <c r="F41" s="16" t="str">
        <f t="shared" si="12"/>
        <v/>
      </c>
      <c r="G41" s="27"/>
      <c r="H41" s="16">
        <f>Rates!$E$3</f>
        <v>0.56999999999999995</v>
      </c>
      <c r="I41" s="16">
        <f t="shared" si="13"/>
        <v>0</v>
      </c>
      <c r="J41" s="66"/>
      <c r="K41" s="66"/>
      <c r="L41" s="66"/>
      <c r="M41" s="66"/>
      <c r="N41" s="66"/>
      <c r="O41" s="66"/>
      <c r="P41" s="33"/>
      <c r="Q41" s="17" t="str">
        <f t="shared" si="16"/>
        <v/>
      </c>
    </row>
    <row r="42" spans="1:17" x14ac:dyDescent="0.25">
      <c r="A42" s="12">
        <v>36</v>
      </c>
      <c r="B42" s="23"/>
      <c r="C42" s="24"/>
      <c r="D42" s="16" t="str">
        <f>IFERROR(VLOOKUP(C42,Rates!$B$3:$C$9,2,FALSE),"")</f>
        <v/>
      </c>
      <c r="E42" s="26"/>
      <c r="F42" s="16" t="str">
        <f t="shared" ref="F42:F43" si="17">IFERROR(D42*E42,"")</f>
        <v/>
      </c>
      <c r="G42" s="28"/>
      <c r="H42" s="16">
        <f>Rates!$E$3</f>
        <v>0.56999999999999995</v>
      </c>
      <c r="I42" s="16">
        <f t="shared" ref="I42:I43" si="18">IFERROR(G42*H42,"")</f>
        <v>0</v>
      </c>
      <c r="J42" s="67"/>
      <c r="K42" s="67"/>
      <c r="L42" s="67"/>
      <c r="M42" s="67"/>
      <c r="N42" s="67"/>
      <c r="O42" s="67"/>
      <c r="P42" s="34"/>
      <c r="Q42" s="17" t="str">
        <f t="shared" ref="Q42:Q43" si="19">IFERROR(SUM(I42:O42)+(F42-(P42*D42)),"")</f>
        <v/>
      </c>
    </row>
    <row r="43" spans="1:17" x14ac:dyDescent="0.25">
      <c r="A43" s="12">
        <v>37</v>
      </c>
      <c r="B43" s="22"/>
      <c r="C43" s="24"/>
      <c r="D43" s="16" t="str">
        <f>IFERROR(VLOOKUP(C43,Rates!$B$3:$C$9,2,FALSE),"")</f>
        <v/>
      </c>
      <c r="E43" s="25"/>
      <c r="F43" s="16" t="str">
        <f t="shared" si="17"/>
        <v/>
      </c>
      <c r="G43" s="27"/>
      <c r="H43" s="16">
        <f>Rates!$E$3</f>
        <v>0.56999999999999995</v>
      </c>
      <c r="I43" s="16">
        <f t="shared" si="18"/>
        <v>0</v>
      </c>
      <c r="J43" s="66"/>
      <c r="K43" s="66"/>
      <c r="L43" s="66"/>
      <c r="M43" s="66"/>
      <c r="N43" s="66"/>
      <c r="O43" s="66"/>
      <c r="P43" s="33"/>
      <c r="Q43" s="17" t="str">
        <f t="shared" si="19"/>
        <v/>
      </c>
    </row>
    <row r="44" spans="1:17" x14ac:dyDescent="0.25">
      <c r="A44" s="12">
        <v>38</v>
      </c>
      <c r="B44" s="23"/>
      <c r="C44" s="24"/>
      <c r="D44" s="16" t="str">
        <f>IFERROR(VLOOKUP(C44,Rates!$B$3:$C$9,2,FALSE),"")</f>
        <v/>
      </c>
      <c r="E44" s="26"/>
      <c r="F44" s="16" t="str">
        <f t="shared" si="12"/>
        <v/>
      </c>
      <c r="G44" s="28"/>
      <c r="H44" s="16">
        <f>Rates!$E$3</f>
        <v>0.56999999999999995</v>
      </c>
      <c r="I44" s="16">
        <f t="shared" si="13"/>
        <v>0</v>
      </c>
      <c r="J44" s="67"/>
      <c r="K44" s="67"/>
      <c r="L44" s="67"/>
      <c r="M44" s="67"/>
      <c r="N44" s="67"/>
      <c r="O44" s="67"/>
      <c r="P44" s="34"/>
      <c r="Q44" s="17" t="str">
        <f t="shared" si="16"/>
        <v/>
      </c>
    </row>
    <row r="45" spans="1:17" x14ac:dyDescent="0.25">
      <c r="A45" s="12">
        <v>39</v>
      </c>
      <c r="B45" s="22"/>
      <c r="C45" s="24"/>
      <c r="D45" s="16" t="str">
        <f>IFERROR(VLOOKUP(C45,Rates!$B$3:$C$9,2,FALSE),"")</f>
        <v/>
      </c>
      <c r="E45" s="25"/>
      <c r="F45" s="16" t="str">
        <f t="shared" si="12"/>
        <v/>
      </c>
      <c r="G45" s="27"/>
      <c r="H45" s="16">
        <f>Rates!$E$3</f>
        <v>0.56999999999999995</v>
      </c>
      <c r="I45" s="16">
        <f t="shared" si="13"/>
        <v>0</v>
      </c>
      <c r="J45" s="66"/>
      <c r="K45" s="66"/>
      <c r="L45" s="66"/>
      <c r="M45" s="66"/>
      <c r="N45" s="66"/>
      <c r="O45" s="66"/>
      <c r="P45" s="33"/>
      <c r="Q45" s="17" t="str">
        <f t="shared" si="16"/>
        <v/>
      </c>
    </row>
    <row r="46" spans="1:17" x14ac:dyDescent="0.25">
      <c r="A46" s="12">
        <v>40</v>
      </c>
      <c r="B46" s="23"/>
      <c r="C46" s="24"/>
      <c r="D46" s="16" t="str">
        <f>IFERROR(VLOOKUP(C46,Rates!$B$3:$C$9,2,FALSE),"")</f>
        <v/>
      </c>
      <c r="E46" s="26"/>
      <c r="F46" s="16" t="str">
        <f t="shared" si="12"/>
        <v/>
      </c>
      <c r="G46" s="28"/>
      <c r="H46" s="16">
        <f>Rates!$E$3</f>
        <v>0.56999999999999995</v>
      </c>
      <c r="I46" s="16">
        <f t="shared" si="13"/>
        <v>0</v>
      </c>
      <c r="J46" s="67"/>
      <c r="K46" s="67"/>
      <c r="L46" s="67"/>
      <c r="M46" s="67"/>
      <c r="N46" s="67"/>
      <c r="O46" s="67"/>
      <c r="P46" s="34"/>
      <c r="Q46" s="17" t="str">
        <f t="shared" si="16"/>
        <v/>
      </c>
    </row>
    <row r="47" spans="1:17" x14ac:dyDescent="0.25">
      <c r="A47" s="12">
        <v>41</v>
      </c>
      <c r="B47" s="22"/>
      <c r="C47" s="24"/>
      <c r="D47" s="16" t="str">
        <f>IFERROR(VLOOKUP(C47,Rates!$B$3:$C$9,2,FALSE),"")</f>
        <v/>
      </c>
      <c r="E47" s="25"/>
      <c r="F47" s="16" t="str">
        <f t="shared" si="12"/>
        <v/>
      </c>
      <c r="G47" s="27"/>
      <c r="H47" s="16">
        <f>Rates!$E$3</f>
        <v>0.56999999999999995</v>
      </c>
      <c r="I47" s="16">
        <f t="shared" si="13"/>
        <v>0</v>
      </c>
      <c r="J47" s="66"/>
      <c r="K47" s="66"/>
      <c r="L47" s="66"/>
      <c r="M47" s="66"/>
      <c r="N47" s="66"/>
      <c r="O47" s="66"/>
      <c r="P47" s="33"/>
      <c r="Q47" s="17" t="str">
        <f t="shared" si="16"/>
        <v/>
      </c>
    </row>
    <row r="48" spans="1:17" x14ac:dyDescent="0.25">
      <c r="A48" s="12">
        <v>42</v>
      </c>
      <c r="B48" s="23"/>
      <c r="C48" s="24"/>
      <c r="D48" s="16" t="str">
        <f>IFERROR(VLOOKUP(C48,Rates!$B$3:$C$9,2,FALSE),"")</f>
        <v/>
      </c>
      <c r="E48" s="26"/>
      <c r="F48" s="16" t="str">
        <f t="shared" si="12"/>
        <v/>
      </c>
      <c r="G48" s="28"/>
      <c r="H48" s="16">
        <f>Rates!$E$3</f>
        <v>0.56999999999999995</v>
      </c>
      <c r="I48" s="16">
        <f t="shared" si="13"/>
        <v>0</v>
      </c>
      <c r="J48" s="67"/>
      <c r="K48" s="67"/>
      <c r="L48" s="67"/>
      <c r="M48" s="67"/>
      <c r="N48" s="67"/>
      <c r="O48" s="67"/>
      <c r="P48" s="34"/>
      <c r="Q48" s="17" t="str">
        <f t="shared" si="16"/>
        <v/>
      </c>
    </row>
    <row r="49" spans="1:17" x14ac:dyDescent="0.25">
      <c r="A49" s="12">
        <v>43</v>
      </c>
      <c r="B49" s="22"/>
      <c r="C49" s="24"/>
      <c r="D49" s="16" t="str">
        <f>IFERROR(VLOOKUP(C49,Rates!$B$3:$C$9,2,FALSE),"")</f>
        <v/>
      </c>
      <c r="E49" s="25"/>
      <c r="F49" s="16" t="str">
        <f t="shared" si="0"/>
        <v/>
      </c>
      <c r="G49" s="27"/>
      <c r="H49" s="16">
        <f>Rates!$E$3</f>
        <v>0.56999999999999995</v>
      </c>
      <c r="I49" s="16">
        <f t="shared" si="1"/>
        <v>0</v>
      </c>
      <c r="J49" s="66"/>
      <c r="K49" s="66"/>
      <c r="L49" s="66"/>
      <c r="M49" s="66"/>
      <c r="N49" s="66"/>
      <c r="O49" s="66"/>
      <c r="P49" s="33"/>
      <c r="Q49" s="17" t="str">
        <f t="shared" si="6"/>
        <v/>
      </c>
    </row>
    <row r="50" spans="1:17" x14ac:dyDescent="0.25">
      <c r="A50" s="12">
        <v>44</v>
      </c>
      <c r="B50" s="23"/>
      <c r="C50" s="24"/>
      <c r="D50" s="16" t="str">
        <f>IFERROR(VLOOKUP(C50,Rates!$B$3:$C$9,2,FALSE),"")</f>
        <v/>
      </c>
      <c r="E50" s="26"/>
      <c r="F50" s="16" t="str">
        <f t="shared" si="0"/>
        <v/>
      </c>
      <c r="G50" s="28"/>
      <c r="H50" s="16">
        <f>Rates!$E$3</f>
        <v>0.56999999999999995</v>
      </c>
      <c r="I50" s="16">
        <f t="shared" si="1"/>
        <v>0</v>
      </c>
      <c r="J50" s="67"/>
      <c r="K50" s="67"/>
      <c r="L50" s="67"/>
      <c r="M50" s="67"/>
      <c r="N50" s="67"/>
      <c r="O50" s="67"/>
      <c r="P50" s="34"/>
      <c r="Q50" s="17" t="str">
        <f t="shared" si="6"/>
        <v/>
      </c>
    </row>
    <row r="51" spans="1:17" x14ac:dyDescent="0.25">
      <c r="A51" s="12">
        <v>45</v>
      </c>
      <c r="B51" s="22"/>
      <c r="C51" s="24"/>
      <c r="D51" s="16" t="str">
        <f>IFERROR(VLOOKUP(C51,Rates!$B$3:$C$9,2,FALSE),"")</f>
        <v/>
      </c>
      <c r="E51" s="25"/>
      <c r="F51" s="16" t="str">
        <f t="shared" si="0"/>
        <v/>
      </c>
      <c r="G51" s="27"/>
      <c r="H51" s="16">
        <f>Rates!$E$3</f>
        <v>0.56999999999999995</v>
      </c>
      <c r="I51" s="16">
        <f t="shared" si="1"/>
        <v>0</v>
      </c>
      <c r="J51" s="66"/>
      <c r="K51" s="66"/>
      <c r="L51" s="66"/>
      <c r="M51" s="66"/>
      <c r="N51" s="66"/>
      <c r="O51" s="66"/>
      <c r="P51" s="33"/>
      <c r="Q51" s="17" t="str">
        <f t="shared" si="6"/>
        <v/>
      </c>
    </row>
    <row r="52" spans="1:17" x14ac:dyDescent="0.25">
      <c r="A52" s="12">
        <v>46</v>
      </c>
      <c r="B52" s="23"/>
      <c r="C52" s="24"/>
      <c r="D52" s="16" t="str">
        <f>IFERROR(VLOOKUP(C52,Rates!$B$3:$C$9,2,FALSE),"")</f>
        <v/>
      </c>
      <c r="E52" s="26"/>
      <c r="F52" s="16" t="str">
        <f t="shared" ref="F52:F66" si="20">IFERROR(D52*E52,"")</f>
        <v/>
      </c>
      <c r="G52" s="28"/>
      <c r="H52" s="16">
        <f>Rates!$E$3</f>
        <v>0.56999999999999995</v>
      </c>
      <c r="I52" s="16">
        <f t="shared" ref="I52:I66" si="21">IFERROR(G52*H52,"")</f>
        <v>0</v>
      </c>
      <c r="J52" s="67"/>
      <c r="K52" s="67"/>
      <c r="L52" s="67"/>
      <c r="M52" s="67"/>
      <c r="N52" s="67"/>
      <c r="O52" s="67"/>
      <c r="P52" s="34"/>
      <c r="Q52" s="17" t="str">
        <f t="shared" ref="Q52:Q53" si="22">IFERROR(SUM(I52:O52)+(F52-(P52*D52)),"")</f>
        <v/>
      </c>
    </row>
    <row r="53" spans="1:17" x14ac:dyDescent="0.25">
      <c r="A53" s="12">
        <v>47</v>
      </c>
      <c r="B53" s="22"/>
      <c r="C53" s="24"/>
      <c r="D53" s="16" t="str">
        <f>IFERROR(VLOOKUP(C53,Rates!$B$3:$C$9,2,FALSE),"")</f>
        <v/>
      </c>
      <c r="E53" s="25"/>
      <c r="F53" s="16" t="str">
        <f t="shared" si="20"/>
        <v/>
      </c>
      <c r="G53" s="27"/>
      <c r="H53" s="16">
        <f>Rates!$E$3</f>
        <v>0.56999999999999995</v>
      </c>
      <c r="I53" s="16">
        <f t="shared" si="21"/>
        <v>0</v>
      </c>
      <c r="J53" s="66"/>
      <c r="K53" s="66"/>
      <c r="L53" s="66"/>
      <c r="M53" s="66"/>
      <c r="N53" s="66"/>
      <c r="O53" s="66"/>
      <c r="P53" s="33"/>
      <c r="Q53" s="17" t="str">
        <f t="shared" si="22"/>
        <v/>
      </c>
    </row>
    <row r="54" spans="1:17" x14ac:dyDescent="0.25">
      <c r="A54" s="12">
        <v>48</v>
      </c>
      <c r="B54" s="23"/>
      <c r="C54" s="24"/>
      <c r="D54" s="16" t="str">
        <f>IFERROR(VLOOKUP(C54,Rates!$B$3:$C$9,2,FALSE),"")</f>
        <v/>
      </c>
      <c r="E54" s="26"/>
      <c r="F54" s="16" t="str">
        <f t="shared" si="20"/>
        <v/>
      </c>
      <c r="G54" s="28"/>
      <c r="H54" s="16">
        <f>Rates!$E$3</f>
        <v>0.56999999999999995</v>
      </c>
      <c r="I54" s="16">
        <f t="shared" si="21"/>
        <v>0</v>
      </c>
      <c r="J54" s="67"/>
      <c r="K54" s="67"/>
      <c r="L54" s="67"/>
      <c r="M54" s="67"/>
      <c r="N54" s="67"/>
      <c r="O54" s="67"/>
      <c r="P54" s="34"/>
      <c r="Q54" s="17" t="str">
        <f>IFERROR(SUM(I54:O54)+(F54-(P54*D54)),"")</f>
        <v/>
      </c>
    </row>
    <row r="55" spans="1:17" x14ac:dyDescent="0.25">
      <c r="A55" s="12">
        <v>49</v>
      </c>
      <c r="B55" s="22"/>
      <c r="C55" s="24"/>
      <c r="D55" s="16" t="str">
        <f>IFERROR(VLOOKUP(C55,Rates!$B$3:$C$9,2,FALSE),"")</f>
        <v/>
      </c>
      <c r="E55" s="25"/>
      <c r="F55" s="16" t="str">
        <f t="shared" si="20"/>
        <v/>
      </c>
      <c r="G55" s="27"/>
      <c r="H55" s="16">
        <f>Rates!$E$3</f>
        <v>0.56999999999999995</v>
      </c>
      <c r="I55" s="16">
        <f t="shared" si="21"/>
        <v>0</v>
      </c>
      <c r="J55" s="66"/>
      <c r="K55" s="66"/>
      <c r="L55" s="66"/>
      <c r="M55" s="66"/>
      <c r="N55" s="66"/>
      <c r="O55" s="66"/>
      <c r="P55" s="33"/>
      <c r="Q55" s="17" t="str">
        <f t="shared" ref="Q55:Q66" si="23">IFERROR(SUM(I55:O55)+(F55-(P55*D55)),"")</f>
        <v/>
      </c>
    </row>
    <row r="56" spans="1:17" x14ac:dyDescent="0.25">
      <c r="A56" s="12">
        <v>50</v>
      </c>
      <c r="B56" s="23"/>
      <c r="C56" s="24"/>
      <c r="D56" s="16" t="str">
        <f>IFERROR(VLOOKUP(C56,Rates!$B$3:$C$9,2,FALSE),"")</f>
        <v/>
      </c>
      <c r="E56" s="26"/>
      <c r="F56" s="16" t="str">
        <f t="shared" si="20"/>
        <v/>
      </c>
      <c r="G56" s="28"/>
      <c r="H56" s="16">
        <f>Rates!$E$3</f>
        <v>0.56999999999999995</v>
      </c>
      <c r="I56" s="16">
        <f t="shared" si="21"/>
        <v>0</v>
      </c>
      <c r="J56" s="67"/>
      <c r="K56" s="67"/>
      <c r="L56" s="67"/>
      <c r="M56" s="67"/>
      <c r="N56" s="67"/>
      <c r="O56" s="67"/>
      <c r="P56" s="34"/>
      <c r="Q56" s="17" t="str">
        <f t="shared" si="23"/>
        <v/>
      </c>
    </row>
    <row r="57" spans="1:17" x14ac:dyDescent="0.25">
      <c r="A57" s="12">
        <v>51</v>
      </c>
      <c r="B57" s="22"/>
      <c r="C57" s="24"/>
      <c r="D57" s="16" t="str">
        <f>IFERROR(VLOOKUP(C57,Rates!$B$3:$C$9,2,FALSE),"")</f>
        <v/>
      </c>
      <c r="E57" s="25"/>
      <c r="F57" s="16" t="str">
        <f t="shared" si="20"/>
        <v/>
      </c>
      <c r="G57" s="27"/>
      <c r="H57" s="16">
        <f>Rates!$E$3</f>
        <v>0.56999999999999995</v>
      </c>
      <c r="I57" s="16">
        <f t="shared" si="21"/>
        <v>0</v>
      </c>
      <c r="J57" s="66"/>
      <c r="K57" s="66"/>
      <c r="L57" s="66"/>
      <c r="M57" s="66"/>
      <c r="N57" s="66"/>
      <c r="O57" s="66"/>
      <c r="P57" s="33"/>
      <c r="Q57" s="17" t="str">
        <f t="shared" si="23"/>
        <v/>
      </c>
    </row>
    <row r="58" spans="1:17" x14ac:dyDescent="0.25">
      <c r="A58" s="12">
        <v>52</v>
      </c>
      <c r="B58" s="23"/>
      <c r="C58" s="24"/>
      <c r="D58" s="16" t="str">
        <f>IFERROR(VLOOKUP(C58,Rates!$B$3:$C$9,2,FALSE),"")</f>
        <v/>
      </c>
      <c r="E58" s="26"/>
      <c r="F58" s="16" t="str">
        <f t="shared" si="20"/>
        <v/>
      </c>
      <c r="G58" s="28"/>
      <c r="H58" s="16">
        <f>Rates!$E$3</f>
        <v>0.56999999999999995</v>
      </c>
      <c r="I58" s="16">
        <f t="shared" si="21"/>
        <v>0</v>
      </c>
      <c r="J58" s="67"/>
      <c r="K58" s="67"/>
      <c r="L58" s="67"/>
      <c r="M58" s="67"/>
      <c r="N58" s="67"/>
      <c r="O58" s="67"/>
      <c r="P58" s="34"/>
      <c r="Q58" s="17" t="str">
        <f t="shared" si="23"/>
        <v/>
      </c>
    </row>
    <row r="59" spans="1:17" x14ac:dyDescent="0.25">
      <c r="A59" s="12">
        <v>53</v>
      </c>
      <c r="B59" s="22"/>
      <c r="C59" s="24"/>
      <c r="D59" s="16" t="str">
        <f>IFERROR(VLOOKUP(C59,Rates!$B$3:$C$9,2,FALSE),"")</f>
        <v/>
      </c>
      <c r="E59" s="25"/>
      <c r="F59" s="16" t="str">
        <f t="shared" si="20"/>
        <v/>
      </c>
      <c r="G59" s="27"/>
      <c r="H59" s="16">
        <f>Rates!$E$3</f>
        <v>0.56999999999999995</v>
      </c>
      <c r="I59" s="16">
        <f t="shared" si="21"/>
        <v>0</v>
      </c>
      <c r="J59" s="66"/>
      <c r="K59" s="66"/>
      <c r="L59" s="66"/>
      <c r="M59" s="66"/>
      <c r="N59" s="66"/>
      <c r="O59" s="66"/>
      <c r="P59" s="33"/>
      <c r="Q59" s="17" t="str">
        <f t="shared" si="23"/>
        <v/>
      </c>
    </row>
    <row r="60" spans="1:17" x14ac:dyDescent="0.25">
      <c r="A60" s="12">
        <v>54</v>
      </c>
      <c r="B60" s="23"/>
      <c r="C60" s="24"/>
      <c r="D60" s="16" t="str">
        <f>IFERROR(VLOOKUP(C60,Rates!$B$3:$C$9,2,FALSE),"")</f>
        <v/>
      </c>
      <c r="E60" s="26"/>
      <c r="F60" s="16" t="str">
        <f t="shared" si="20"/>
        <v/>
      </c>
      <c r="G60" s="28"/>
      <c r="H60" s="16">
        <f>Rates!$E$3</f>
        <v>0.56999999999999995</v>
      </c>
      <c r="I60" s="16">
        <f t="shared" si="21"/>
        <v>0</v>
      </c>
      <c r="J60" s="67"/>
      <c r="K60" s="67"/>
      <c r="L60" s="67"/>
      <c r="M60" s="67"/>
      <c r="N60" s="67"/>
      <c r="O60" s="67"/>
      <c r="P60" s="34"/>
      <c r="Q60" s="17" t="str">
        <f t="shared" si="23"/>
        <v/>
      </c>
    </row>
    <row r="61" spans="1:17" x14ac:dyDescent="0.25">
      <c r="A61" s="12">
        <v>55</v>
      </c>
      <c r="B61" s="22"/>
      <c r="C61" s="24"/>
      <c r="D61" s="16" t="str">
        <f>IFERROR(VLOOKUP(C61,Rates!$B$3:$C$9,2,FALSE),"")</f>
        <v/>
      </c>
      <c r="E61" s="25"/>
      <c r="F61" s="16" t="str">
        <f t="shared" si="20"/>
        <v/>
      </c>
      <c r="G61" s="27"/>
      <c r="H61" s="16">
        <f>Rates!$E$3</f>
        <v>0.56999999999999995</v>
      </c>
      <c r="I61" s="16">
        <f t="shared" si="21"/>
        <v>0</v>
      </c>
      <c r="J61" s="66"/>
      <c r="K61" s="66"/>
      <c r="L61" s="66"/>
      <c r="M61" s="66"/>
      <c r="N61" s="66"/>
      <c r="O61" s="66"/>
      <c r="P61" s="33"/>
      <c r="Q61" s="17" t="str">
        <f t="shared" si="23"/>
        <v/>
      </c>
    </row>
    <row r="62" spans="1:17" x14ac:dyDescent="0.25">
      <c r="A62" s="12">
        <v>56</v>
      </c>
      <c r="B62" s="23"/>
      <c r="C62" s="24"/>
      <c r="D62" s="16" t="str">
        <f>IFERROR(VLOOKUP(C62,Rates!$B$3:$C$9,2,FALSE),"")</f>
        <v/>
      </c>
      <c r="E62" s="26"/>
      <c r="F62" s="16" t="str">
        <f t="shared" si="20"/>
        <v/>
      </c>
      <c r="G62" s="28"/>
      <c r="H62" s="16">
        <f>Rates!$E$3</f>
        <v>0.56999999999999995</v>
      </c>
      <c r="I62" s="16">
        <f t="shared" si="21"/>
        <v>0</v>
      </c>
      <c r="J62" s="67"/>
      <c r="K62" s="67"/>
      <c r="L62" s="67"/>
      <c r="M62" s="67"/>
      <c r="N62" s="67"/>
      <c r="O62" s="67"/>
      <c r="P62" s="34"/>
      <c r="Q62" s="17" t="str">
        <f t="shared" si="23"/>
        <v/>
      </c>
    </row>
    <row r="63" spans="1:17" x14ac:dyDescent="0.25">
      <c r="A63" s="12">
        <v>57</v>
      </c>
      <c r="B63" s="22"/>
      <c r="C63" s="24"/>
      <c r="D63" s="16" t="str">
        <f>IFERROR(VLOOKUP(C63,Rates!$B$3:$C$9,2,FALSE),"")</f>
        <v/>
      </c>
      <c r="E63" s="25"/>
      <c r="F63" s="16" t="str">
        <f t="shared" si="20"/>
        <v/>
      </c>
      <c r="G63" s="27"/>
      <c r="H63" s="16">
        <f>Rates!$E$3</f>
        <v>0.56999999999999995</v>
      </c>
      <c r="I63" s="16">
        <f t="shared" si="21"/>
        <v>0</v>
      </c>
      <c r="J63" s="66"/>
      <c r="K63" s="66"/>
      <c r="L63" s="66"/>
      <c r="M63" s="66"/>
      <c r="N63" s="66"/>
      <c r="O63" s="66"/>
      <c r="P63" s="33"/>
      <c r="Q63" s="17" t="str">
        <f t="shared" si="23"/>
        <v/>
      </c>
    </row>
    <row r="64" spans="1:17" x14ac:dyDescent="0.25">
      <c r="A64" s="12">
        <v>58</v>
      </c>
      <c r="B64" s="23"/>
      <c r="C64" s="24"/>
      <c r="D64" s="16" t="str">
        <f>IFERROR(VLOOKUP(C64,Rates!$B$3:$C$9,2,FALSE),"")</f>
        <v/>
      </c>
      <c r="E64" s="26"/>
      <c r="F64" s="16" t="str">
        <f t="shared" si="20"/>
        <v/>
      </c>
      <c r="G64" s="28"/>
      <c r="H64" s="16">
        <f>Rates!$E$3</f>
        <v>0.56999999999999995</v>
      </c>
      <c r="I64" s="16">
        <f t="shared" si="21"/>
        <v>0</v>
      </c>
      <c r="J64" s="67"/>
      <c r="K64" s="67"/>
      <c r="L64" s="67"/>
      <c r="M64" s="67"/>
      <c r="N64" s="67"/>
      <c r="O64" s="67"/>
      <c r="P64" s="34"/>
      <c r="Q64" s="17" t="str">
        <f t="shared" si="23"/>
        <v/>
      </c>
    </row>
    <row r="65" spans="1:17" x14ac:dyDescent="0.25">
      <c r="A65" s="12">
        <v>59</v>
      </c>
      <c r="B65" s="22"/>
      <c r="C65" s="24"/>
      <c r="D65" s="16" t="str">
        <f>IFERROR(VLOOKUP(C65,Rates!$B$3:$C$9,2,FALSE),"")</f>
        <v/>
      </c>
      <c r="E65" s="25"/>
      <c r="F65" s="16" t="str">
        <f t="shared" si="20"/>
        <v/>
      </c>
      <c r="G65" s="27"/>
      <c r="H65" s="16">
        <f>Rates!$E$3</f>
        <v>0.56999999999999995</v>
      </c>
      <c r="I65" s="16">
        <f t="shared" si="21"/>
        <v>0</v>
      </c>
      <c r="J65" s="66"/>
      <c r="K65" s="66"/>
      <c r="L65" s="66"/>
      <c r="M65" s="66"/>
      <c r="N65" s="66"/>
      <c r="O65" s="66"/>
      <c r="P65" s="33"/>
      <c r="Q65" s="17" t="str">
        <f t="shared" si="23"/>
        <v/>
      </c>
    </row>
    <row r="66" spans="1:17" x14ac:dyDescent="0.25">
      <c r="A66" s="12">
        <v>60</v>
      </c>
      <c r="B66" s="23"/>
      <c r="C66" s="24"/>
      <c r="D66" s="16" t="str">
        <f>IFERROR(VLOOKUP(C66,Rates!$B$3:$C$9,2,FALSE),"")</f>
        <v/>
      </c>
      <c r="E66" s="26"/>
      <c r="F66" s="16" t="str">
        <f t="shared" si="20"/>
        <v/>
      </c>
      <c r="G66" s="28"/>
      <c r="H66" s="16">
        <f>Rates!$E$3</f>
        <v>0.56999999999999995</v>
      </c>
      <c r="I66" s="16">
        <f t="shared" si="21"/>
        <v>0</v>
      </c>
      <c r="J66" s="67"/>
      <c r="K66" s="67"/>
      <c r="L66" s="67"/>
      <c r="M66" s="67"/>
      <c r="N66" s="67"/>
      <c r="O66" s="67"/>
      <c r="P66" s="34"/>
      <c r="Q66" s="17" t="str">
        <f t="shared" si="23"/>
        <v/>
      </c>
    </row>
    <row r="68" spans="1:17" x14ac:dyDescent="0.25">
      <c r="C68" s="13"/>
      <c r="D68" s="13"/>
      <c r="E68" s="13"/>
      <c r="F68" s="13"/>
      <c r="G68" s="14"/>
      <c r="H68" s="14"/>
      <c r="I68" s="15"/>
    </row>
    <row r="69" spans="1:17" x14ac:dyDescent="0.25">
      <c r="C69" s="8"/>
      <c r="D69" s="8"/>
      <c r="E69" s="8"/>
      <c r="F69" s="8"/>
      <c r="G69" s="9"/>
      <c r="H69" s="8"/>
      <c r="I69" s="8"/>
    </row>
  </sheetData>
  <sheetProtection algorithmName="SHA-512" hashValue="3xTpNWc3+y9AS70HwkeHll/TBb87dH12WYh4SX5Am6bIJb2xtUMuaokxkseUHf/FgFxhR7S19w8WW8HFvegGYg==" saltValue="+HP1J8Nv30B7Cm5YMMtKOw==" spinCount="100000" sheet="1" selectLockedCells="1"/>
  <mergeCells count="10">
    <mergeCell ref="G1:H1"/>
    <mergeCell ref="J1:K1"/>
    <mergeCell ref="C1:F1"/>
    <mergeCell ref="G2:H2"/>
    <mergeCell ref="J2:K2"/>
    <mergeCell ref="C3:F3"/>
    <mergeCell ref="G3:H3"/>
    <mergeCell ref="J3:K3"/>
    <mergeCell ref="M3:N3"/>
    <mergeCell ref="C2:F2"/>
  </mergeCells>
  <pageMargins left="0" right="0" top="0" bottom="0" header="0" footer="0"/>
  <pageSetup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Form">
                <anchor moveWithCells="1" siz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Rates!$B$3:$B$9</xm:f>
          </x14:formula1>
          <xm:sqref>C7:C66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</sheetPr>
  <dimension ref="B1:G14"/>
  <sheetViews>
    <sheetView showZeros="0" workbookViewId="0">
      <selection activeCell="C7" sqref="C7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7" t="s">
        <v>53</v>
      </c>
    </row>
    <row r="2" spans="2:7" x14ac:dyDescent="0.25">
      <c r="B2" s="48">
        <v>1</v>
      </c>
      <c r="C2" s="49" t="s">
        <v>52</v>
      </c>
    </row>
    <row r="3" spans="2:7" x14ac:dyDescent="0.25">
      <c r="B3" s="48">
        <v>2</v>
      </c>
      <c r="C3" s="49" t="s">
        <v>82</v>
      </c>
    </row>
    <row r="4" spans="2:7" x14ac:dyDescent="0.25">
      <c r="B4" s="48">
        <v>3</v>
      </c>
      <c r="C4" s="49" t="s">
        <v>83</v>
      </c>
    </row>
    <row r="6" spans="2:7" x14ac:dyDescent="0.25">
      <c r="C6" s="50" t="s">
        <v>67</v>
      </c>
      <c r="D6" s="50" t="s">
        <v>68</v>
      </c>
      <c r="E6" s="50" t="s">
        <v>69</v>
      </c>
      <c r="F6" s="50" t="s">
        <v>70</v>
      </c>
      <c r="G6" s="51" t="s">
        <v>40</v>
      </c>
    </row>
    <row r="7" spans="2:7" x14ac:dyDescent="0.25">
      <c r="B7" s="19" t="s">
        <v>32</v>
      </c>
      <c r="C7" s="31"/>
      <c r="D7" s="31"/>
      <c r="E7" s="31"/>
      <c r="F7" s="31"/>
      <c r="G7" s="52" t="s">
        <v>77</v>
      </c>
    </row>
    <row r="8" spans="2:7" x14ac:dyDescent="0.25">
      <c r="B8" s="19" t="s">
        <v>33</v>
      </c>
      <c r="C8" s="31"/>
      <c r="D8" s="31"/>
      <c r="E8" s="31"/>
      <c r="F8" s="31"/>
      <c r="G8" s="52" t="s">
        <v>77</v>
      </c>
    </row>
    <row r="9" spans="2:7" x14ac:dyDescent="0.25">
      <c r="B9" s="19" t="s">
        <v>43</v>
      </c>
      <c r="C9" s="53">
        <f>C8-C7</f>
        <v>0</v>
      </c>
      <c r="D9" s="53">
        <f t="shared" ref="D9:F9" si="0">D8-D7</f>
        <v>0</v>
      </c>
      <c r="E9" s="53">
        <f t="shared" si="0"/>
        <v>0</v>
      </c>
      <c r="F9" s="53">
        <f t="shared" si="0"/>
        <v>0</v>
      </c>
      <c r="G9" s="54" t="s">
        <v>47</v>
      </c>
    </row>
    <row r="10" spans="2:7" ht="15" customHeight="1" x14ac:dyDescent="0.25">
      <c r="B10" s="20" t="s">
        <v>49</v>
      </c>
      <c r="C10" s="58">
        <f>IF(MINUTE(C9)&lt;16,HOUR(C9),IF(MINUTE(C9)&lt;46,HOUR(C9)+0.5,HOUR(C9)+1))</f>
        <v>0</v>
      </c>
      <c r="D10" s="58">
        <f t="shared" ref="D10:F10" si="1">IF(MINUTE(D9)&lt;16,HOUR(D9),IF(MINUTE(D9)&lt;46,HOUR(D9)+0.5,HOUR(D9)+1))</f>
        <v>0</v>
      </c>
      <c r="E10" s="58">
        <f t="shared" si="1"/>
        <v>0</v>
      </c>
      <c r="F10" s="58">
        <f t="shared" si="1"/>
        <v>0</v>
      </c>
      <c r="G10" s="30" t="s">
        <v>48</v>
      </c>
    </row>
    <row r="11" spans="2:7" x14ac:dyDescent="0.25">
      <c r="B11" s="19" t="s">
        <v>41</v>
      </c>
      <c r="C11" s="32"/>
      <c r="D11" s="32"/>
      <c r="E11" s="32"/>
      <c r="F11" s="32"/>
      <c r="G11" s="55" t="s">
        <v>79</v>
      </c>
    </row>
    <row r="12" spans="2:7" x14ac:dyDescent="0.25">
      <c r="B12" s="21" t="s">
        <v>44</v>
      </c>
      <c r="C12" s="59">
        <f>IF(C11*0.5&gt;1,1,C11*0.5)</f>
        <v>0</v>
      </c>
      <c r="D12" s="59">
        <f t="shared" ref="D12:F12" si="2">IF(D11*0.5&gt;1,1,D11*0.5)</f>
        <v>0</v>
      </c>
      <c r="E12" s="59">
        <f t="shared" si="2"/>
        <v>0</v>
      </c>
      <c r="F12" s="59">
        <f t="shared" si="2"/>
        <v>0</v>
      </c>
      <c r="G12" s="56" t="s">
        <v>80</v>
      </c>
    </row>
    <row r="13" spans="2:7" ht="15.75" thickBot="1" x14ac:dyDescent="0.3">
      <c r="B13" s="35" t="s">
        <v>45</v>
      </c>
      <c r="C13" s="60">
        <f>IF(C9&gt;0,MAX((C10-C12),3),0)</f>
        <v>0</v>
      </c>
      <c r="D13" s="61">
        <f t="shared" ref="D13:F13" si="3">IF(D9&gt;0,MAX((D10-D12),3),0)</f>
        <v>0</v>
      </c>
      <c r="E13" s="61">
        <f t="shared" si="3"/>
        <v>0</v>
      </c>
      <c r="F13" s="61">
        <f t="shared" si="3"/>
        <v>0</v>
      </c>
      <c r="G13" s="57" t="s">
        <v>46</v>
      </c>
    </row>
    <row r="14" spans="2:7" ht="15.75" thickBot="1" x14ac:dyDescent="0.3">
      <c r="B14" s="36" t="s">
        <v>78</v>
      </c>
      <c r="C14" s="62">
        <f>SUM(C13:F13)</f>
        <v>0</v>
      </c>
      <c r="D14" s="63"/>
      <c r="E14" s="63"/>
      <c r="F14" s="63"/>
      <c r="G14" s="57" t="s">
        <v>81</v>
      </c>
    </row>
  </sheetData>
  <sheetProtection algorithmName="SHA-512" hashValue="kvjd7wcaMk4jcMIHsd2e5gEhhbdoPR5qRCctGXveqXmO5VJSAsT3DowhgShxU4wxEA3s1P3gV6F5Vgbgc2m0zg==" saltValue="zHT1vwq4Bz0hJOlpyYxe1w==" spinCount="100000" sheet="1" objects="1" scenarios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C000"/>
  </sheetPr>
  <dimension ref="A1:Q26"/>
  <sheetViews>
    <sheetView zoomScaleNormal="100" zoomScaleSheetLayoutView="100" workbookViewId="0">
      <selection activeCell="Q10" sqref="Q10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7" t="s">
        <v>50</v>
      </c>
      <c r="C1" s="71" t="s">
        <v>76</v>
      </c>
      <c r="D1" s="71"/>
      <c r="E1" s="71"/>
      <c r="F1" s="71"/>
      <c r="G1" s="69" t="s">
        <v>15</v>
      </c>
      <c r="H1" s="69"/>
      <c r="I1" s="37">
        <v>43540</v>
      </c>
      <c r="J1" s="69" t="s">
        <v>16</v>
      </c>
      <c r="K1" s="69"/>
      <c r="L1" s="37">
        <v>43541</v>
      </c>
    </row>
    <row r="2" spans="1:17" x14ac:dyDescent="0.25">
      <c r="B2" s="7" t="s">
        <v>0</v>
      </c>
      <c r="C2" s="71" t="s">
        <v>65</v>
      </c>
      <c r="D2" s="71"/>
      <c r="E2" s="71"/>
      <c r="F2" s="71"/>
      <c r="G2" s="69" t="s">
        <v>71</v>
      </c>
      <c r="H2" s="69"/>
      <c r="I2" s="64">
        <v>8.5</v>
      </c>
      <c r="J2" s="69" t="s">
        <v>72</v>
      </c>
      <c r="K2" s="69"/>
      <c r="L2" s="64">
        <v>4</v>
      </c>
    </row>
    <row r="3" spans="1:17" x14ac:dyDescent="0.25">
      <c r="B3" s="7"/>
      <c r="C3" s="71" t="s">
        <v>66</v>
      </c>
      <c r="D3" s="71"/>
      <c r="E3" s="71"/>
      <c r="F3" s="71"/>
      <c r="G3" s="69" t="s">
        <v>73</v>
      </c>
      <c r="H3" s="69"/>
      <c r="I3" s="64">
        <f>'Daily Hour Calculator'!E13</f>
        <v>0</v>
      </c>
      <c r="J3" s="69" t="s">
        <v>74</v>
      </c>
      <c r="K3" s="69"/>
      <c r="L3" s="64">
        <f>'Daily Hour Calculator'!F13</f>
        <v>0</v>
      </c>
      <c r="M3" s="70" t="s">
        <v>42</v>
      </c>
      <c r="N3" s="70"/>
      <c r="O3" s="64">
        <v>12.5</v>
      </c>
    </row>
    <row r="4" spans="1:17" ht="6" customHeight="1" x14ac:dyDescent="0.25">
      <c r="C4" s="8"/>
      <c r="D4" s="8"/>
      <c r="E4" s="8"/>
      <c r="F4" s="8"/>
      <c r="G4" s="9"/>
      <c r="H4" s="8"/>
      <c r="I4" s="8"/>
    </row>
    <row r="5" spans="1:17" ht="60" x14ac:dyDescent="0.25">
      <c r="A5" s="18" t="s">
        <v>30</v>
      </c>
      <c r="B5" s="11" t="s">
        <v>17</v>
      </c>
      <c r="C5" s="11" t="s">
        <v>18</v>
      </c>
      <c r="D5" s="10" t="s">
        <v>19</v>
      </c>
      <c r="E5" s="11" t="s">
        <v>62</v>
      </c>
      <c r="F5" s="10" t="s">
        <v>20</v>
      </c>
      <c r="G5" s="11" t="s">
        <v>63</v>
      </c>
      <c r="H5" s="10" t="s">
        <v>12</v>
      </c>
      <c r="I5" s="10" t="s">
        <v>20</v>
      </c>
      <c r="J5" s="11" t="s">
        <v>64</v>
      </c>
      <c r="K5" s="11" t="s">
        <v>64</v>
      </c>
      <c r="L5" s="11" t="s">
        <v>64</v>
      </c>
      <c r="M5" s="11" t="s">
        <v>64</v>
      </c>
      <c r="N5" s="11" t="s">
        <v>64</v>
      </c>
      <c r="O5" s="11" t="s">
        <v>64</v>
      </c>
      <c r="P5" s="11" t="s">
        <v>62</v>
      </c>
      <c r="Q5" s="10" t="s">
        <v>20</v>
      </c>
    </row>
    <row r="6" spans="1:17" ht="30" x14ac:dyDescent="0.25">
      <c r="A6" s="7" t="s">
        <v>31</v>
      </c>
      <c r="B6" s="7" t="s">
        <v>1</v>
      </c>
      <c r="C6" s="10" t="s">
        <v>2</v>
      </c>
      <c r="D6" s="10" t="s">
        <v>7</v>
      </c>
      <c r="E6" s="10" t="s">
        <v>21</v>
      </c>
      <c r="F6" s="10" t="s">
        <v>13</v>
      </c>
      <c r="G6" s="7" t="s">
        <v>3</v>
      </c>
      <c r="H6" s="7" t="s">
        <v>12</v>
      </c>
      <c r="I6" s="10" t="s">
        <v>14</v>
      </c>
      <c r="J6" s="10" t="s">
        <v>34</v>
      </c>
      <c r="K6" s="10" t="s">
        <v>39</v>
      </c>
      <c r="L6" s="10" t="s">
        <v>38</v>
      </c>
      <c r="M6" s="10" t="s">
        <v>37</v>
      </c>
      <c r="N6" s="10" t="s">
        <v>36</v>
      </c>
      <c r="O6" s="10" t="s">
        <v>35</v>
      </c>
      <c r="P6" s="10" t="s">
        <v>61</v>
      </c>
      <c r="Q6" s="7" t="s">
        <v>4</v>
      </c>
    </row>
    <row r="7" spans="1:17" x14ac:dyDescent="0.25">
      <c r="A7" s="12">
        <v>1</v>
      </c>
      <c r="B7" s="38" t="s">
        <v>23</v>
      </c>
      <c r="C7" s="39" t="s">
        <v>5</v>
      </c>
      <c r="D7" s="16">
        <f>IFERROR(VLOOKUP(C7,Rates!$B$3:$C$9,2,FALSE),"")</f>
        <v>36</v>
      </c>
      <c r="E7" s="40">
        <v>12.5</v>
      </c>
      <c r="F7" s="16">
        <f>IFERROR(D7*E7,"")</f>
        <v>450</v>
      </c>
      <c r="G7" s="40">
        <v>75</v>
      </c>
      <c r="H7" s="16">
        <f>Rates!$E$3</f>
        <v>0.56999999999999995</v>
      </c>
      <c r="I7" s="16">
        <f>IFERROR(G7*H7,"")</f>
        <v>42.749999999999993</v>
      </c>
      <c r="J7" s="41">
        <v>4</v>
      </c>
      <c r="K7" s="41">
        <v>25</v>
      </c>
      <c r="L7" s="41">
        <v>242.5</v>
      </c>
      <c r="M7" s="41">
        <v>15</v>
      </c>
      <c r="N7" s="41">
        <v>10</v>
      </c>
      <c r="O7" s="41"/>
      <c r="P7" s="42"/>
      <c r="Q7" s="17">
        <f t="shared" ref="Q7:Q23" si="0">IFERROR(SUM(I7:O7)+(F7-(P7*D7)),"")</f>
        <v>789.25</v>
      </c>
    </row>
    <row r="8" spans="1:17" x14ac:dyDescent="0.25">
      <c r="A8" s="12">
        <v>2</v>
      </c>
      <c r="B8" s="43" t="s">
        <v>27</v>
      </c>
      <c r="C8" s="39" t="s">
        <v>6</v>
      </c>
      <c r="D8" s="16">
        <f>IFERROR(VLOOKUP(C8,Rates!$B$3:$C$9,2,FALSE),"")</f>
        <v>33</v>
      </c>
      <c r="E8" s="44">
        <v>12.5</v>
      </c>
      <c r="F8" s="16">
        <f t="shared" ref="F8:F23" si="1">IFERROR(D8*E8,"")</f>
        <v>412.5</v>
      </c>
      <c r="G8" s="44">
        <v>15</v>
      </c>
      <c r="H8" s="16">
        <f>Rates!$E$3</f>
        <v>0.56999999999999995</v>
      </c>
      <c r="I8" s="16">
        <f t="shared" ref="I8:I23" si="2">IFERROR(G8*H8,"")</f>
        <v>8.5499999999999989</v>
      </c>
      <c r="J8" s="45">
        <v>6</v>
      </c>
      <c r="K8" s="45">
        <v>25</v>
      </c>
      <c r="L8" s="45"/>
      <c r="M8" s="45"/>
      <c r="N8" s="45"/>
      <c r="O8" s="45"/>
      <c r="P8" s="46"/>
      <c r="Q8" s="17">
        <f t="shared" si="0"/>
        <v>452.05</v>
      </c>
    </row>
    <row r="9" spans="1:17" x14ac:dyDescent="0.25">
      <c r="A9" s="12">
        <v>3</v>
      </c>
      <c r="B9" s="38" t="s">
        <v>22</v>
      </c>
      <c r="C9" s="39">
        <v>10</v>
      </c>
      <c r="D9" s="16">
        <f>IFERROR(VLOOKUP(C9,Rates!$B$3:$C$9,2,FALSE),"")</f>
        <v>30</v>
      </c>
      <c r="E9" s="40">
        <v>12.5</v>
      </c>
      <c r="F9" s="16">
        <f t="shared" si="1"/>
        <v>375</v>
      </c>
      <c r="G9" s="40">
        <v>15</v>
      </c>
      <c r="H9" s="16">
        <f>Rates!$E$3</f>
        <v>0.56999999999999995</v>
      </c>
      <c r="I9" s="16">
        <f t="shared" si="2"/>
        <v>8.5499999999999989</v>
      </c>
      <c r="J9" s="41">
        <v>6</v>
      </c>
      <c r="K9" s="41">
        <v>25</v>
      </c>
      <c r="L9" s="41"/>
      <c r="M9" s="41"/>
      <c r="N9" s="41"/>
      <c r="O9" s="41"/>
      <c r="P9" s="42"/>
      <c r="Q9" s="17">
        <f>IFERROR(SUM(I9:O9)+(F9-(P9*D9)),"")</f>
        <v>414.55</v>
      </c>
    </row>
    <row r="10" spans="1:17" x14ac:dyDescent="0.25">
      <c r="A10" s="12">
        <v>4</v>
      </c>
      <c r="B10" s="43" t="s">
        <v>28</v>
      </c>
      <c r="C10" s="39">
        <v>9</v>
      </c>
      <c r="D10" s="16">
        <f>IFERROR(VLOOKUP(C10,Rates!$B$3:$C$9,2,FALSE),"")</f>
        <v>26</v>
      </c>
      <c r="E10" s="44">
        <v>12.5</v>
      </c>
      <c r="F10" s="16">
        <f t="shared" si="1"/>
        <v>325</v>
      </c>
      <c r="G10" s="44"/>
      <c r="H10" s="16">
        <f>Rates!$E$3</f>
        <v>0.56999999999999995</v>
      </c>
      <c r="I10" s="16">
        <f t="shared" si="2"/>
        <v>0</v>
      </c>
      <c r="J10" s="45"/>
      <c r="K10" s="45"/>
      <c r="L10" s="45"/>
      <c r="M10" s="45"/>
      <c r="N10" s="45"/>
      <c r="O10" s="45"/>
      <c r="P10" s="46">
        <v>0.5</v>
      </c>
      <c r="Q10" s="17">
        <f t="shared" si="0"/>
        <v>312</v>
      </c>
    </row>
    <row r="11" spans="1:17" x14ac:dyDescent="0.25">
      <c r="A11" s="12">
        <v>5</v>
      </c>
      <c r="B11" s="38" t="s">
        <v>51</v>
      </c>
      <c r="C11" s="39" t="s">
        <v>8</v>
      </c>
      <c r="D11" s="16">
        <f>IFERROR(VLOOKUP(C11,Rates!$B$3:$C$9,2,FALSE),"")</f>
        <v>22</v>
      </c>
      <c r="E11" s="40">
        <v>8.5</v>
      </c>
      <c r="F11" s="16">
        <f t="shared" si="1"/>
        <v>187</v>
      </c>
      <c r="G11" s="40">
        <v>15</v>
      </c>
      <c r="H11" s="16">
        <f>Rates!$E$3</f>
        <v>0.56999999999999995</v>
      </c>
      <c r="I11" s="16">
        <f t="shared" si="2"/>
        <v>8.5499999999999989</v>
      </c>
      <c r="J11" s="41"/>
      <c r="K11" s="41">
        <v>25</v>
      </c>
      <c r="L11" s="41"/>
      <c r="M11" s="41"/>
      <c r="N11" s="41"/>
      <c r="O11" s="41"/>
      <c r="P11" s="42"/>
      <c r="Q11" s="17">
        <f t="shared" si="0"/>
        <v>220.55</v>
      </c>
    </row>
    <row r="12" spans="1:17" x14ac:dyDescent="0.25">
      <c r="A12" s="12">
        <v>6</v>
      </c>
      <c r="B12" s="43" t="s">
        <v>24</v>
      </c>
      <c r="C12" s="39" t="s">
        <v>9</v>
      </c>
      <c r="D12" s="16">
        <f>IFERROR(VLOOKUP(C12,Rates!$B$3:$C$9,2,FALSE),"")</f>
        <v>20</v>
      </c>
      <c r="E12" s="44">
        <v>8.5</v>
      </c>
      <c r="F12" s="16">
        <f t="shared" si="1"/>
        <v>170</v>
      </c>
      <c r="G12" s="44">
        <v>33</v>
      </c>
      <c r="H12" s="16">
        <f>Rates!$E$3</f>
        <v>0.56999999999999995</v>
      </c>
      <c r="I12" s="16">
        <f t="shared" si="2"/>
        <v>18.809999999999999</v>
      </c>
      <c r="J12" s="45">
        <v>5</v>
      </c>
      <c r="K12" s="45">
        <v>25</v>
      </c>
      <c r="L12" s="45">
        <v>129</v>
      </c>
      <c r="M12" s="45"/>
      <c r="N12" s="45">
        <v>10</v>
      </c>
      <c r="O12" s="45"/>
      <c r="P12" s="46"/>
      <c r="Q12" s="17">
        <f t="shared" si="0"/>
        <v>357.81</v>
      </c>
    </row>
    <row r="13" spans="1:17" x14ac:dyDescent="0.25">
      <c r="A13" s="12">
        <v>7</v>
      </c>
      <c r="B13" s="38" t="s">
        <v>25</v>
      </c>
      <c r="C13" s="39" t="s">
        <v>10</v>
      </c>
      <c r="D13" s="16">
        <f>IFERROR(VLOOKUP(C13,Rates!$B$3:$C$9,2,FALSE),"")</f>
        <v>18</v>
      </c>
      <c r="E13" s="40">
        <v>8.5</v>
      </c>
      <c r="F13" s="16">
        <f t="shared" si="1"/>
        <v>153</v>
      </c>
      <c r="G13" s="40">
        <v>29</v>
      </c>
      <c r="H13" s="16">
        <f>Rates!$E$3</f>
        <v>0.56999999999999995</v>
      </c>
      <c r="I13" s="16">
        <f t="shared" si="2"/>
        <v>16.529999999999998</v>
      </c>
      <c r="J13" s="41"/>
      <c r="K13" s="41">
        <v>25</v>
      </c>
      <c r="L13" s="41"/>
      <c r="M13" s="41"/>
      <c r="N13" s="41"/>
      <c r="O13" s="41"/>
      <c r="P13" s="42"/>
      <c r="Q13" s="17">
        <f t="shared" si="0"/>
        <v>194.53</v>
      </c>
    </row>
    <row r="14" spans="1:17" x14ac:dyDescent="0.25">
      <c r="A14" s="12">
        <v>8</v>
      </c>
      <c r="B14" s="43" t="s">
        <v>54</v>
      </c>
      <c r="C14" s="39" t="s">
        <v>5</v>
      </c>
      <c r="D14" s="16">
        <f>IFERROR(VLOOKUP(C14,Rates!$B$3:$C$9,2,FALSE),"")</f>
        <v>36</v>
      </c>
      <c r="E14" s="44">
        <v>8.5</v>
      </c>
      <c r="F14" s="16">
        <f t="shared" si="1"/>
        <v>306</v>
      </c>
      <c r="G14" s="44"/>
      <c r="H14" s="16">
        <f>Rates!$E$3</f>
        <v>0.56999999999999995</v>
      </c>
      <c r="I14" s="16">
        <f t="shared" si="2"/>
        <v>0</v>
      </c>
      <c r="J14" s="45"/>
      <c r="K14" s="45"/>
      <c r="L14" s="45"/>
      <c r="M14" s="45"/>
      <c r="N14" s="45"/>
      <c r="O14" s="45"/>
      <c r="P14" s="46"/>
      <c r="Q14" s="17">
        <f t="shared" si="0"/>
        <v>306</v>
      </c>
    </row>
    <row r="15" spans="1:17" x14ac:dyDescent="0.25">
      <c r="A15" s="12">
        <v>9</v>
      </c>
      <c r="B15" s="38" t="s">
        <v>55</v>
      </c>
      <c r="C15" s="39" t="s">
        <v>6</v>
      </c>
      <c r="D15" s="16">
        <f>IFERROR(VLOOKUP(C15,Rates!$B$3:$C$9,2,FALSE),"")</f>
        <v>33</v>
      </c>
      <c r="E15" s="40">
        <v>4</v>
      </c>
      <c r="F15" s="16">
        <f t="shared" si="1"/>
        <v>132</v>
      </c>
      <c r="G15" s="40">
        <v>35</v>
      </c>
      <c r="H15" s="16">
        <f>Rates!$E$3</f>
        <v>0.56999999999999995</v>
      </c>
      <c r="I15" s="16">
        <f t="shared" si="2"/>
        <v>19.95</v>
      </c>
      <c r="J15" s="41">
        <v>5</v>
      </c>
      <c r="K15" s="41">
        <v>25</v>
      </c>
      <c r="L15" s="41"/>
      <c r="M15" s="41"/>
      <c r="N15" s="41"/>
      <c r="O15" s="41"/>
      <c r="P15" s="42"/>
      <c r="Q15" s="17">
        <f t="shared" si="0"/>
        <v>181.95</v>
      </c>
    </row>
    <row r="16" spans="1:17" x14ac:dyDescent="0.25">
      <c r="A16" s="12">
        <v>10</v>
      </c>
      <c r="B16" s="43" t="s">
        <v>26</v>
      </c>
      <c r="C16" s="39">
        <v>10</v>
      </c>
      <c r="D16" s="16">
        <f>IFERROR(VLOOKUP(C16,Rates!$B$3:$C$9,2,FALSE),"")</f>
        <v>30</v>
      </c>
      <c r="E16" s="44">
        <v>4</v>
      </c>
      <c r="F16" s="16">
        <f t="shared" si="1"/>
        <v>120</v>
      </c>
      <c r="G16" s="44">
        <v>28</v>
      </c>
      <c r="H16" s="16">
        <f>Rates!$E$3</f>
        <v>0.56999999999999995</v>
      </c>
      <c r="I16" s="16">
        <f t="shared" si="2"/>
        <v>15.959999999999999</v>
      </c>
      <c r="J16" s="45">
        <v>4</v>
      </c>
      <c r="K16" s="45">
        <v>25</v>
      </c>
      <c r="L16" s="45"/>
      <c r="M16" s="45"/>
      <c r="N16" s="45"/>
      <c r="O16" s="45"/>
      <c r="P16" s="46"/>
      <c r="Q16" s="17">
        <f t="shared" si="0"/>
        <v>164.96</v>
      </c>
    </row>
    <row r="17" spans="1:17" x14ac:dyDescent="0.25">
      <c r="A17" s="12">
        <v>11</v>
      </c>
      <c r="B17" s="38" t="s">
        <v>29</v>
      </c>
      <c r="C17" s="39">
        <v>9</v>
      </c>
      <c r="D17" s="16">
        <f>IFERROR(VLOOKUP(C17,Rates!$B$3:$C$9,2,FALSE),"")</f>
        <v>26</v>
      </c>
      <c r="E17" s="40">
        <v>4</v>
      </c>
      <c r="F17" s="16">
        <f t="shared" si="1"/>
        <v>104</v>
      </c>
      <c r="G17" s="40">
        <v>17</v>
      </c>
      <c r="H17" s="16">
        <f>Rates!$E$3</f>
        <v>0.56999999999999995</v>
      </c>
      <c r="I17" s="16">
        <f t="shared" si="2"/>
        <v>9.69</v>
      </c>
      <c r="J17" s="41">
        <v>8</v>
      </c>
      <c r="K17" s="41">
        <v>25</v>
      </c>
      <c r="L17" s="41">
        <v>113</v>
      </c>
      <c r="M17" s="41"/>
      <c r="N17" s="41">
        <v>10</v>
      </c>
      <c r="O17" s="41"/>
      <c r="P17" s="42"/>
      <c r="Q17" s="17">
        <f t="shared" si="0"/>
        <v>269.69</v>
      </c>
    </row>
    <row r="18" spans="1:17" x14ac:dyDescent="0.25">
      <c r="A18" s="12">
        <v>12</v>
      </c>
      <c r="B18" s="43" t="s">
        <v>56</v>
      </c>
      <c r="C18" s="39" t="s">
        <v>6</v>
      </c>
      <c r="D18" s="16">
        <f>IFERROR(VLOOKUP(C18,Rates!$B$3:$C$9,2,FALSE),"")</f>
        <v>33</v>
      </c>
      <c r="E18" s="44">
        <v>4</v>
      </c>
      <c r="F18" s="16">
        <f t="shared" si="1"/>
        <v>132</v>
      </c>
      <c r="G18" s="44">
        <v>127</v>
      </c>
      <c r="H18" s="16">
        <f>Rates!$E$3</f>
        <v>0.56999999999999995</v>
      </c>
      <c r="I18" s="16">
        <f t="shared" si="2"/>
        <v>72.39</v>
      </c>
      <c r="J18" s="45">
        <v>6</v>
      </c>
      <c r="K18" s="45">
        <v>25</v>
      </c>
      <c r="L18" s="45"/>
      <c r="M18" s="45">
        <v>30</v>
      </c>
      <c r="N18" s="45"/>
      <c r="O18" s="45"/>
      <c r="P18" s="46"/>
      <c r="Q18" s="17">
        <f t="shared" si="0"/>
        <v>265.39</v>
      </c>
    </row>
    <row r="19" spans="1:17" x14ac:dyDescent="0.25">
      <c r="A19" s="12">
        <v>13</v>
      </c>
      <c r="B19" s="38" t="s">
        <v>58</v>
      </c>
      <c r="C19" s="39">
        <v>10</v>
      </c>
      <c r="D19" s="16">
        <f>IFERROR(VLOOKUP(C19,Rates!$B$3:$C$9,2,FALSE),"")</f>
        <v>30</v>
      </c>
      <c r="E19" s="40">
        <v>12.5</v>
      </c>
      <c r="F19" s="16">
        <f t="shared" si="1"/>
        <v>375</v>
      </c>
      <c r="G19" s="40">
        <v>33</v>
      </c>
      <c r="H19" s="16">
        <f>Rates!$E$3</f>
        <v>0.56999999999999995</v>
      </c>
      <c r="I19" s="16">
        <f t="shared" si="2"/>
        <v>18.809999999999999</v>
      </c>
      <c r="J19" s="41">
        <v>3</v>
      </c>
      <c r="K19" s="41">
        <v>25</v>
      </c>
      <c r="L19" s="41"/>
      <c r="M19" s="41"/>
      <c r="N19" s="41"/>
      <c r="O19" s="41"/>
      <c r="P19" s="42"/>
      <c r="Q19" s="17">
        <f t="shared" si="0"/>
        <v>421.81</v>
      </c>
    </row>
    <row r="20" spans="1:17" x14ac:dyDescent="0.25">
      <c r="A20" s="12">
        <v>14</v>
      </c>
      <c r="B20" s="43" t="s">
        <v>60</v>
      </c>
      <c r="C20" s="39">
        <v>9</v>
      </c>
      <c r="D20" s="16">
        <f>IFERROR(VLOOKUP(C20,Rates!$B$3:$C$9,2,FALSE),"")</f>
        <v>26</v>
      </c>
      <c r="E20" s="44">
        <v>12.5</v>
      </c>
      <c r="F20" s="16">
        <f t="shared" si="1"/>
        <v>325</v>
      </c>
      <c r="G20" s="44">
        <v>95</v>
      </c>
      <c r="H20" s="16">
        <f>Rates!$E$3</f>
        <v>0.56999999999999995</v>
      </c>
      <c r="I20" s="16">
        <f t="shared" si="2"/>
        <v>54.15</v>
      </c>
      <c r="J20" s="45">
        <v>3</v>
      </c>
      <c r="K20" s="45">
        <v>25</v>
      </c>
      <c r="L20" s="45"/>
      <c r="M20" s="45"/>
      <c r="N20" s="45"/>
      <c r="O20" s="45"/>
      <c r="P20" s="46"/>
      <c r="Q20" s="17">
        <f t="shared" si="0"/>
        <v>407.15</v>
      </c>
    </row>
    <row r="21" spans="1:17" x14ac:dyDescent="0.25">
      <c r="A21" s="12">
        <v>15</v>
      </c>
      <c r="B21" s="38" t="s">
        <v>59</v>
      </c>
      <c r="C21" s="39" t="s">
        <v>8</v>
      </c>
      <c r="D21" s="16">
        <f>IFERROR(VLOOKUP(C21,Rates!$B$3:$C$9,2,FALSE),"")</f>
        <v>22</v>
      </c>
      <c r="E21" s="40">
        <v>12.5</v>
      </c>
      <c r="F21" s="16">
        <f t="shared" si="1"/>
        <v>275</v>
      </c>
      <c r="G21" s="40">
        <v>12</v>
      </c>
      <c r="H21" s="16">
        <f>Rates!$E$3</f>
        <v>0.56999999999999995</v>
      </c>
      <c r="I21" s="16">
        <f t="shared" si="2"/>
        <v>6.84</v>
      </c>
      <c r="J21" s="41">
        <v>5</v>
      </c>
      <c r="K21" s="41">
        <v>25</v>
      </c>
      <c r="L21" s="41"/>
      <c r="M21" s="41"/>
      <c r="N21" s="41"/>
      <c r="O21" s="41"/>
      <c r="P21" s="42"/>
      <c r="Q21" s="17">
        <f t="shared" si="0"/>
        <v>311.84000000000003</v>
      </c>
    </row>
    <row r="22" spans="1:17" x14ac:dyDescent="0.25">
      <c r="A22" s="12">
        <v>16</v>
      </c>
      <c r="B22" s="43" t="s">
        <v>57</v>
      </c>
      <c r="C22" s="39" t="s">
        <v>5</v>
      </c>
      <c r="D22" s="16">
        <f>IFERROR(VLOOKUP(C22,Rates!$B$3:$C$9,2,FALSE),"")</f>
        <v>36</v>
      </c>
      <c r="E22" s="44">
        <v>12.5</v>
      </c>
      <c r="F22" s="16">
        <f t="shared" si="1"/>
        <v>450</v>
      </c>
      <c r="G22" s="44">
        <v>19</v>
      </c>
      <c r="H22" s="16">
        <f>Rates!$E$3</f>
        <v>0.56999999999999995</v>
      </c>
      <c r="I22" s="16">
        <f t="shared" si="2"/>
        <v>10.829999999999998</v>
      </c>
      <c r="J22" s="45">
        <v>7</v>
      </c>
      <c r="K22" s="45">
        <v>25</v>
      </c>
      <c r="L22" s="45">
        <v>449</v>
      </c>
      <c r="M22" s="45"/>
      <c r="N22" s="45">
        <v>10</v>
      </c>
      <c r="O22" s="45"/>
      <c r="P22" s="46"/>
      <c r="Q22" s="17">
        <f t="shared" si="0"/>
        <v>951.82999999999993</v>
      </c>
    </row>
    <row r="23" spans="1:17" x14ac:dyDescent="0.25">
      <c r="A23" s="12">
        <v>17</v>
      </c>
      <c r="B23" s="38" t="s">
        <v>75</v>
      </c>
      <c r="C23" s="39" t="s">
        <v>6</v>
      </c>
      <c r="D23" s="16">
        <f>IFERROR(VLOOKUP(C23,Rates!$B$3:$C$9,2,FALSE),"")</f>
        <v>33</v>
      </c>
      <c r="E23" s="40">
        <v>12.5</v>
      </c>
      <c r="F23" s="16">
        <f t="shared" si="1"/>
        <v>412.5</v>
      </c>
      <c r="G23" s="40">
        <v>56</v>
      </c>
      <c r="H23" s="16">
        <f>Rates!$E$3</f>
        <v>0.56999999999999995</v>
      </c>
      <c r="I23" s="16">
        <f t="shared" si="2"/>
        <v>31.919999999999998</v>
      </c>
      <c r="J23" s="41">
        <v>2</v>
      </c>
      <c r="K23" s="41">
        <v>25</v>
      </c>
      <c r="L23" s="41"/>
      <c r="M23" s="41"/>
      <c r="N23" s="41"/>
      <c r="O23" s="41"/>
      <c r="P23" s="42"/>
      <c r="Q23" s="17">
        <f t="shared" si="0"/>
        <v>471.42</v>
      </c>
    </row>
    <row r="25" spans="1:17" x14ac:dyDescent="0.25">
      <c r="C25" s="13"/>
      <c r="D25" s="13"/>
      <c r="E25" s="13"/>
      <c r="F25" s="13"/>
      <c r="G25" s="14"/>
      <c r="H25" s="14"/>
      <c r="I25" s="15"/>
    </row>
    <row r="26" spans="1:17" x14ac:dyDescent="0.25">
      <c r="C26" s="8"/>
      <c r="D26" s="8"/>
      <c r="E26" s="8"/>
      <c r="F26" s="8"/>
      <c r="G26" s="9"/>
      <c r="H26" s="8"/>
      <c r="I26" s="8"/>
    </row>
  </sheetData>
  <sheetProtection algorithmName="SHA-512" hashValue="4w3/bZoyaboux8OE6YRcRkXJQer1RneUaxgKJRRIvhCxfVpYpJ8CFJ22Q0kqgOdyvj1Dvn0/ZFT7oTWshtaC7Q==" saltValue="U2OUZ8QbKre7M5p8EAMrXw==" spinCount="100000" sheet="1" objects="1" scenarios="1" selectLockedCells="1"/>
  <mergeCells count="10">
    <mergeCell ref="C3:F3"/>
    <mergeCell ref="G3:H3"/>
    <mergeCell ref="J3:K3"/>
    <mergeCell ref="M3:N3"/>
    <mergeCell ref="C1:F1"/>
    <mergeCell ref="G1:H1"/>
    <mergeCell ref="J1:K1"/>
    <mergeCell ref="C2:F2"/>
    <mergeCell ref="G2:H2"/>
    <mergeCell ref="J2:K2"/>
  </mergeCells>
  <pageMargins left="0" right="0" top="0" bottom="0" header="0" footer="0"/>
  <pageSetup scale="69" orientation="landscape" r:id="rId1"/>
  <ignoredErrors>
    <ignoredError sqref="C12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Rates!$B$3:$B$9</xm:f>
          </x14:formula1>
          <xm:sqref>C7:C23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00B0F0"/>
  </sheetPr>
  <dimension ref="B2:E21"/>
  <sheetViews>
    <sheetView workbookViewId="0">
      <selection activeCell="E4" sqref="E4"/>
    </sheetView>
  </sheetViews>
  <sheetFormatPr defaultRowHeight="15" x14ac:dyDescent="0.25"/>
  <sheetData>
    <row r="2" spans="2:5" x14ac:dyDescent="0.25">
      <c r="B2" s="4" t="s">
        <v>2</v>
      </c>
      <c r="C2" s="4" t="s">
        <v>7</v>
      </c>
      <c r="E2" s="4" t="s">
        <v>11</v>
      </c>
    </row>
    <row r="3" spans="2:5" x14ac:dyDescent="0.25">
      <c r="B3" s="2" t="s">
        <v>5</v>
      </c>
      <c r="C3" s="1">
        <v>36</v>
      </c>
      <c r="E3">
        <v>0.56999999999999995</v>
      </c>
    </row>
    <row r="4" spans="2:5" x14ac:dyDescent="0.25">
      <c r="B4" s="2" t="s">
        <v>6</v>
      </c>
      <c r="C4" s="6">
        <v>33</v>
      </c>
    </row>
    <row r="5" spans="2:5" x14ac:dyDescent="0.25">
      <c r="B5" s="2">
        <v>10</v>
      </c>
      <c r="C5" s="1">
        <v>30</v>
      </c>
    </row>
    <row r="6" spans="2:5" x14ac:dyDescent="0.25">
      <c r="B6" s="2">
        <v>9</v>
      </c>
      <c r="C6" s="1">
        <v>26</v>
      </c>
    </row>
    <row r="7" spans="2:5" x14ac:dyDescent="0.25">
      <c r="B7" s="3" t="s">
        <v>8</v>
      </c>
      <c r="C7" s="1">
        <v>22</v>
      </c>
    </row>
    <row r="8" spans="2:5" x14ac:dyDescent="0.25">
      <c r="B8" s="3" t="s">
        <v>9</v>
      </c>
      <c r="C8" s="1">
        <v>20</v>
      </c>
    </row>
    <row r="9" spans="2:5" x14ac:dyDescent="0.25">
      <c r="B9" s="3" t="s">
        <v>10</v>
      </c>
      <c r="C9" s="1">
        <v>18</v>
      </c>
    </row>
    <row r="20" spans="3:4" x14ac:dyDescent="0.25">
      <c r="C20" s="65" t="s">
        <v>84</v>
      </c>
      <c r="D20" s="65" t="s">
        <v>84</v>
      </c>
    </row>
    <row r="21" spans="3:4" x14ac:dyDescent="0.25">
      <c r="C21" s="65" t="s">
        <v>84</v>
      </c>
      <c r="D21" s="65" t="s">
        <v>84</v>
      </c>
    </row>
  </sheetData>
  <sheetProtection algorithmName="SHA-512" hashValue="4IQHvVIkKKbBw/sdq2KDsXf0kAnG5bA8KBDU++nGnwYhVExEtbPhau/zWkJm9Ri8F+mvS726H/unJH29OgPWug==" saltValue="+B+JQHQwGl8Xm/ABN6R13A==" spinCount="100000" sheet="1" objects="1" scenarios="1" selectLockedCells="1"/>
  <pageMargins left="0.7" right="0.7" top="0.75" bottom="0.75" header="0.3" footer="0.3"/>
  <ignoredErrors>
    <ignoredError sqref="B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Meet Ref Master Worksheet</vt:lpstr>
      <vt:lpstr>Daily Hour Calculator</vt:lpstr>
      <vt:lpstr>Sample</vt:lpstr>
      <vt:lpstr>Rates</vt:lpstr>
      <vt:lpstr>Sample!Print_Area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Bonnie.Crawford@sabre.com</dc:creator>
  <cp:lastModifiedBy>Crawford, Bonnie</cp:lastModifiedBy>
  <cp:lastPrinted>2018-10-18T16:34:31Z</cp:lastPrinted>
  <dcterms:created xsi:type="dcterms:W3CDTF">2017-09-10T18:54:23Z</dcterms:created>
  <dcterms:modified xsi:type="dcterms:W3CDTF">2020-01-04T03:24:40Z</dcterms:modified>
</cp:coreProperties>
</file>